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4" documentId="10_ncr:200_{D8294B8C-F7E2-4E51-AAF6-2F43886020D2}" xr6:coauthVersionLast="47" xr6:coauthVersionMax="47" xr10:uidLastSave="{27BD3E74-1095-442D-B9F4-6B26FC72F55D}"/>
  <bookViews>
    <workbookView xWindow="-120" yWindow="-120" windowWidth="20730" windowHeight="11160" tabRatio="696"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4" l="1"/>
  <c r="C11" i="14"/>
  <c r="I27" i="22"/>
  <c r="I26" i="22"/>
  <c r="I12" i="22"/>
  <c r="I11" i="22"/>
  <c r="D115" i="21"/>
  <c r="C113" i="21"/>
  <c r="C115" i="21" s="1"/>
  <c r="D113" i="21"/>
  <c r="D16" i="14"/>
  <c r="J25" i="22"/>
  <c r="I25" i="22" s="1"/>
  <c r="K29" i="22"/>
  <c r="J10" i="22"/>
  <c r="I10" i="22" s="1"/>
  <c r="K14" i="22"/>
  <c r="D137" i="21"/>
  <c r="D138" i="21" s="1"/>
  <c r="C137" i="21"/>
  <c r="C138" i="21" s="1"/>
  <c r="D17" i="14" l="1"/>
  <c r="D19" i="14" s="1"/>
  <c r="I29" i="22"/>
  <c r="J24" i="22"/>
  <c r="I14" i="22"/>
  <c r="J9" i="22"/>
  <c r="J29" i="22" l="1"/>
  <c r="I24" i="22"/>
  <c r="J14" i="22"/>
  <c r="I9" i="22"/>
  <c r="D122" i="21" l="1"/>
  <c r="D131" i="21"/>
  <c r="D132" i="21" s="1"/>
  <c r="E84" i="21"/>
  <c r="E86" i="21" s="1"/>
  <c r="D29" i="20"/>
  <c r="D24" i="20"/>
  <c r="D17" i="16"/>
  <c r="D11" i="16"/>
  <c r="D7" i="16"/>
  <c r="D7" i="20" s="1"/>
  <c r="E83" i="21" l="1"/>
  <c r="D112" i="21" s="1"/>
  <c r="D130" i="21" s="1"/>
  <c r="D18" i="16"/>
  <c r="D31" i="20"/>
  <c r="D119" i="21" l="1"/>
  <c r="D136" i="21"/>
  <c r="C122" i="21"/>
  <c r="C131" i="21" l="1"/>
  <c r="C132" i="21" s="1"/>
  <c r="B4" i="16" l="1"/>
  <c r="B4" i="19" s="1"/>
  <c r="B4" i="20" s="1"/>
  <c r="D84" i="21" l="1"/>
  <c r="C24" i="20" l="1"/>
  <c r="C17" i="16"/>
  <c r="C11" i="16"/>
  <c r="C16" i="14"/>
  <c r="C17" i="14" l="1"/>
  <c r="C19" i="14" s="1"/>
  <c r="C18" i="16"/>
  <c r="D13" i="19" s="1"/>
  <c r="D86" i="21" l="1"/>
  <c r="C7" i="16" l="1"/>
  <c r="C7" i="20" l="1"/>
  <c r="D83" i="21"/>
  <c r="C112" i="21" s="1"/>
  <c r="C130" i="21" s="1"/>
  <c r="C29" i="20"/>
  <c r="C31" i="20" s="1"/>
  <c r="C12" i="19"/>
  <c r="C119" i="21" l="1"/>
  <c r="C136" i="21"/>
  <c r="E8" i="19"/>
  <c r="C13" i="19" l="1"/>
  <c r="E14" i="19" s="1"/>
</calcChain>
</file>

<file path=xl/sharedStrings.xml><?xml version="1.0" encoding="utf-8"?>
<sst xmlns="http://schemas.openxmlformats.org/spreadsheetml/2006/main" count="254" uniqueCount="167">
  <si>
    <t>INDICE</t>
  </si>
  <si>
    <t>ESTADO DEL ACTIVO NETO</t>
  </si>
  <si>
    <t>01</t>
  </si>
  <si>
    <t>ESTADO DE INGRESO Y EGRESOS</t>
  </si>
  <si>
    <t>02</t>
  </si>
  <si>
    <t>ESTADO DE VARIACIÓN DEL ACTIVO NETO</t>
  </si>
  <si>
    <t>03</t>
  </si>
  <si>
    <t>ESTADO DE FLUJO DE EFECTIVO</t>
  </si>
  <si>
    <t>04</t>
  </si>
  <si>
    <t>NOTAS A LOS ESTADOS FINANCIEROS</t>
  </si>
  <si>
    <t>05</t>
  </si>
  <si>
    <t>COMPOSICIÓN DE LAS INVERSIONES DEL FONDO</t>
  </si>
  <si>
    <t>06</t>
  </si>
  <si>
    <t>ÍNDICE</t>
  </si>
  <si>
    <t>FONDO DE INVERSIÓN ECO FORESTAL I</t>
  </si>
  <si>
    <t>En Gs.</t>
  </si>
  <si>
    <t>ACTIVO</t>
  </si>
  <si>
    <t>TOTAL ACTIVO BRUTO</t>
  </si>
  <si>
    <t>PASIVO</t>
  </si>
  <si>
    <t xml:space="preserve">Acreedores por Operaciones </t>
  </si>
  <si>
    <t xml:space="preserve">Rescates a pagar </t>
  </si>
  <si>
    <t>TOTAL PASIVO</t>
  </si>
  <si>
    <t xml:space="preserve">TOTAL ACTIVO NETO </t>
  </si>
  <si>
    <t>CUOTAS PARTES EN CIRCULACIÓN</t>
  </si>
  <si>
    <t xml:space="preserve">VALOR CUOTA PARTE AL CIERRE </t>
  </si>
  <si>
    <t>Las 2 Notas  y el Anexo I que acompañan son parte integrante de estos Estados Financieros</t>
  </si>
  <si>
    <t>ESTADO DE INGRESOS Y EGRESOS</t>
  </si>
  <si>
    <t>INGRESO</t>
  </si>
  <si>
    <t>Intereses vencimientos de cupones</t>
  </si>
  <si>
    <t>Otros Ingresos</t>
  </si>
  <si>
    <t>TOTAL INGRESOS</t>
  </si>
  <si>
    <t>EGRESOS</t>
  </si>
  <si>
    <t>Comisión por Administración</t>
  </si>
  <si>
    <t>Comisión por Corretaje</t>
  </si>
  <si>
    <t>Otros Egresos</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</si>
  <si>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</si>
  <si>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</si>
  <si>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</si>
  <si>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</si>
  <si>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</si>
  <si>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</si>
  <si>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</si>
  <si>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</si>
  <si>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</si>
  <si>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</si>
  <si>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</si>
  <si>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</si>
  <si>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Efectivo al inicio del periodo</t>
  </si>
  <si>
    <t>Causas de las variaciones del efectivo</t>
  </si>
  <si>
    <t>Actividades Operativas</t>
  </si>
  <si>
    <t>Ganancia ordinaria del período</t>
  </si>
  <si>
    <t>Op Repo</t>
  </si>
  <si>
    <t>Cargos por Rescate</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</si>
  <si>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</si>
  <si>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</si>
  <si>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</si>
  <si>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</si>
  <si>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</si>
  <si>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</si>
  <si>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</si>
  <si>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</si>
  <si>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</si>
  <si>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</si>
  <si>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</si>
  <si>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</si>
  <si>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</si>
  <si>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</si>
  <si>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</si>
  <si>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1) Información Básica del Fondo</t>
  </si>
  <si>
    <t>LA ADMINISTRADORA será responsable de la administración del FONDO DE INVERSIÓN ECO FORESTAL I, que en adelante se denominará FONDO ECO FORESTAL I, registrado en la Comisión Nacional de Valores de conformidad con la Resolución N.º 39E/21 de fecha 13/10/2021, el cual se regirá por el REGLAMENTO INTERNO, aprobado por Resolución 39E/21 de fecha 13/10/2021. El objeto del FONDO ECO FORESTAL I será invertir en desarrollar plantaciones forestales para la producción de madera de alta calidad destinada a madera aserrada para la construcción o para hacer laminas destinadas a la producción de contrachapados. El FONDO también invertirá en desarrollar plantaciones forestales para la producción de madera de menor calidad para la industria de
la celulosa.. Está dirigido a personas físicas y jurídicas. El riesgo de las Cuotas de Participación estará dado por la naturaleza de los activos que invierta el FONDO, de acuerdo a lo expuesto en la política de inversiones.</t>
  </si>
  <si>
    <t>2) Información sobre la Administradora</t>
  </si>
  <si>
    <t xml:space="preserve">    2.1) Información General</t>
  </si>
  <si>
    <t xml:space="preserve">    2.2) Entidad encargada de la Custodia</t>
  </si>
  <si>
    <t>3) Criterios Contables Aplicados</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</si>
  <si>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</si>
  <si>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</si>
  <si>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</si>
  <si>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Tipo de cambio comprador</t>
  </si>
  <si>
    <t xml:space="preserve">Tipo de cambio vendedor       </t>
  </si>
  <si>
    <t>a) Posición en Moneda Extranjera:</t>
  </si>
  <si>
    <t>_Gastos Operacionales y comisión de la Sociedad Administradora:</t>
  </si>
  <si>
    <t>La comisión de administración que se está utilizando es de 1,30% anual más IVA. Esta comisión se calcula diariamente de los fondos bajo manejo y se pagan mensualmente a la administradora, generalmente el primer día hábil siguiente al cierre del mes anterior.</t>
  </si>
  <si>
    <t>Otros</t>
  </si>
  <si>
    <t>TOTAL</t>
  </si>
  <si>
    <t>_Información Estadística</t>
  </si>
  <si>
    <t>MES</t>
  </si>
  <si>
    <t>VALOR CUOTA</t>
  </si>
  <si>
    <t>PATRIMONIO NETO DEL FONDO</t>
  </si>
  <si>
    <t>N° DE PARTICIPES</t>
  </si>
  <si>
    <t>1Er. TRIMESTRE</t>
  </si>
  <si>
    <t>ENERO</t>
  </si>
  <si>
    <t>FEBRERO</t>
  </si>
  <si>
    <t>MARZO</t>
  </si>
  <si>
    <t>2do. TRIMESTRE</t>
  </si>
  <si>
    <t>ABRIL</t>
  </si>
  <si>
    <t>MAYO</t>
  </si>
  <si>
    <t>JUNIO</t>
  </si>
  <si>
    <t>3er. TRIMESTRE</t>
  </si>
  <si>
    <t>JULIO</t>
  </si>
  <si>
    <t>AGOSTO</t>
  </si>
  <si>
    <t>SEPTIEMBRE</t>
  </si>
  <si>
    <t>4) Composición de las Cuentas</t>
  </si>
  <si>
    <t>CUENTAS</t>
  </si>
  <si>
    <t>Banco GNB Paraguay</t>
  </si>
  <si>
    <t>A la fecha del presente informe no se cuenta con saldos que reportar</t>
  </si>
  <si>
    <t>Impuesto al Valor Agregado</t>
  </si>
  <si>
    <t>Desarrollo del Proyecto</t>
  </si>
  <si>
    <t>ANEXO I</t>
  </si>
  <si>
    <t>COMPOSICION DE LAS INVERSIONES DEL FONDO</t>
  </si>
  <si>
    <t>(GUARANÍES)</t>
  </si>
  <si>
    <t>Instrumento</t>
  </si>
  <si>
    <t>Emisor</t>
  </si>
  <si>
    <t>Sector</t>
  </si>
  <si>
    <t>País</t>
  </si>
  <si>
    <t>Fecha
Compra</t>
  </si>
  <si>
    <t>Fecha
 Vto.</t>
  </si>
  <si>
    <t>Moneda</t>
  </si>
  <si>
    <t>Monto</t>
  </si>
  <si>
    <t>Val. Compra</t>
  </si>
  <si>
    <t>Val. Contable</t>
  </si>
  <si>
    <t>Val. Nominal</t>
  </si>
  <si>
    <t>% 
Precio 
de 
Mercado</t>
  </si>
  <si>
    <t>Tasa</t>
  </si>
  <si>
    <t>%
Según Reglamento Interno</t>
  </si>
  <si>
    <t>%
De las Inversiones con Relac. al Pat. Neto del Fondo</t>
  </si>
  <si>
    <t>%
De las Inversiones por Grupo Económico</t>
  </si>
  <si>
    <t>%
De las Inversiones en Relac. al Pat. Neto del Emisor</t>
  </si>
  <si>
    <t>Proyecto Forestal I</t>
  </si>
  <si>
    <t>Forestal</t>
  </si>
  <si>
    <t>Paraguay</t>
  </si>
  <si>
    <t>1er Semestre 2022</t>
  </si>
  <si>
    <t>Gs</t>
  </si>
  <si>
    <t>Fondo Mutuo Disponible GS</t>
  </si>
  <si>
    <t>Financiero</t>
  </si>
  <si>
    <t>TOTAL DISPONIBILIDADES</t>
  </si>
  <si>
    <t xml:space="preserve">-   </t>
  </si>
  <si>
    <t>TOTAL COMISION ACUMULADA</t>
  </si>
  <si>
    <t>(-) TOTAL DEVOLUCION DE COMISION</t>
  </si>
  <si>
    <t>TOTAL GENERAL</t>
  </si>
  <si>
    <t>b) Diferencia de Cambio en Moneda Extranjera:</t>
  </si>
  <si>
    <t>4to. TRIMESTRE</t>
  </si>
  <si>
    <t>OCTUBRE</t>
  </si>
  <si>
    <t>NOVIEMBRE</t>
  </si>
  <si>
    <t>DICIEMBRE</t>
  </si>
  <si>
    <t>Resultado por Tenencia</t>
  </si>
  <si>
    <t>1er Semestre 2021</t>
  </si>
  <si>
    <t>Correspondiente al 31/12/2023 comparativo con el periodo 31/12/2022</t>
  </si>
  <si>
    <t>TOTAL AL 31/12/2022</t>
  </si>
  <si>
    <t>TOTAL 31/12/2023</t>
  </si>
  <si>
    <t xml:space="preserve">El período que cubre los Estados Contables es del 01 de enero al 31 de diciembre del 2023 de forma comparativa con el mismo periodo del año anterior. </t>
  </si>
  <si>
    <t>Comité de Vigilancia</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</si>
  <si>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Gantari"/>
      </rPr>
      <t xml:space="preserve"> </t>
    </r>
    <r>
      <rPr>
        <sz val="11"/>
        <color theme="1"/>
        <rFont val="Gantari"/>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</si>
  <si>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El Fondo Eco Forestal I solo opera en moneda local, por eso no cuenta con reporte sobre </t>
    </r>
    <r>
      <rPr>
        <i/>
        <u/>
        <sz val="11"/>
        <color theme="1"/>
        <rFont val="Gantari"/>
      </rPr>
      <t>Posición en Moneda Extranjera.</t>
    </r>
  </si>
  <si>
    <r>
      <t xml:space="preserve">El Fondo Eco Forestal Mantiene sus operaciones exclusivamente en moneda local, razón por la cual no arroja saldo con </t>
    </r>
    <r>
      <rPr>
        <i/>
        <u/>
        <sz val="11"/>
        <color theme="1"/>
        <rFont val="Gantari"/>
      </rPr>
      <t>Diferencia de Cambio en Moneda Extranjera</t>
    </r>
  </si>
  <si>
    <r>
      <t xml:space="preserve">    </t>
    </r>
    <r>
      <rPr>
        <b/>
        <sz val="11"/>
        <color theme="1"/>
        <rFont val="Gantari"/>
      </rPr>
      <t xml:space="preserve">4.1) </t>
    </r>
    <r>
      <rPr>
        <b/>
        <u/>
        <sz val="11"/>
        <color theme="1"/>
        <rFont val="Gantari"/>
      </rPr>
      <t>Disponibilidades:</t>
    </r>
    <r>
      <rPr>
        <sz val="11"/>
        <color theme="1"/>
        <rFont val="Gantari"/>
      </rPr>
      <t xml:space="preserve"> Esta cuenta esta compuesta por los saldos en los bancos a la fecha de estos estados financieros</t>
    </r>
  </si>
  <si>
    <r>
      <t xml:space="preserve">    </t>
    </r>
    <r>
      <rPr>
        <b/>
        <sz val="11"/>
        <color theme="1"/>
        <rFont val="Gantari"/>
      </rPr>
      <t xml:space="preserve">4.2) </t>
    </r>
    <r>
      <rPr>
        <b/>
        <u/>
        <sz val="11"/>
        <color theme="1"/>
        <rFont val="Gantari"/>
      </rPr>
      <t>Otros Créditos</t>
    </r>
    <r>
      <rPr>
        <u/>
        <sz val="11"/>
        <color theme="1"/>
        <rFont val="Gantari"/>
      </rPr>
      <t>:</t>
    </r>
    <r>
      <rPr>
        <sz val="11"/>
        <color theme="1"/>
        <rFont val="Gantari"/>
      </rPr>
      <t xml:space="preserve"> Esta compuesta por los saldos IVA que se acumulan por las compras realizadas hasta la fecha.</t>
    </r>
  </si>
  <si>
    <r>
      <t xml:space="preserve">    </t>
    </r>
    <r>
      <rPr>
        <b/>
        <sz val="11"/>
        <color theme="1"/>
        <rFont val="Gantari"/>
      </rPr>
      <t xml:space="preserve">4.3) </t>
    </r>
    <r>
      <rPr>
        <b/>
        <u/>
        <sz val="11"/>
        <color theme="1"/>
        <rFont val="Gantari"/>
      </rPr>
      <t>Acreedores por Operación:</t>
    </r>
    <r>
      <rPr>
        <sz val="11"/>
        <color theme="1"/>
        <rFont val="Gantari"/>
      </rPr>
      <t xml:space="preserve"> </t>
    </r>
  </si>
  <si>
    <r>
      <t xml:space="preserve">    </t>
    </r>
    <r>
      <rPr>
        <b/>
        <sz val="11"/>
        <color theme="1"/>
        <rFont val="Gantari"/>
      </rPr>
      <t xml:space="preserve">4.4) </t>
    </r>
    <r>
      <rPr>
        <b/>
        <u/>
        <sz val="11"/>
        <color theme="1"/>
        <rFont val="Gantari"/>
      </rPr>
      <t>Comisión a Pagar a la Administradora</t>
    </r>
    <r>
      <rPr>
        <u/>
        <sz val="11"/>
        <color theme="1"/>
        <rFont val="Gantari"/>
      </rPr>
      <t>:</t>
    </r>
    <r>
      <rPr>
        <sz val="11"/>
        <color theme="1"/>
        <rFont val="Gantari"/>
      </rPr>
      <t xml:space="preserve"> Esta compuesta por los saldos de las comisiones por administración del fondo del periodo.</t>
    </r>
  </si>
  <si>
    <r>
      <t xml:space="preserve">    </t>
    </r>
    <r>
      <rPr>
        <b/>
        <sz val="11"/>
        <color theme="1"/>
        <rFont val="Gantari"/>
      </rPr>
      <t xml:space="preserve">4.5) </t>
    </r>
    <r>
      <rPr>
        <b/>
        <u/>
        <sz val="11"/>
        <color theme="1"/>
        <rFont val="Gantari"/>
      </rPr>
      <t>Resultado por Tenencia de Inversiones</t>
    </r>
    <r>
      <rPr>
        <u/>
        <sz val="11"/>
        <color theme="1"/>
        <rFont val="Gantari"/>
      </rPr>
      <t>:</t>
    </r>
    <r>
      <rPr>
        <sz val="11"/>
        <color theme="1"/>
        <rFont val="Gantari"/>
      </rPr>
      <t xml:space="preserve"> Esta cuenta se compone por el rendimiento de las inversiones de títulos en el período, con resultados negativos por constituir inversiones con vencimientos múltiples en el período.</t>
    </r>
  </si>
  <si>
    <r>
      <t xml:space="preserve">Resultado por tenencia de inversiones </t>
    </r>
    <r>
      <rPr>
        <b/>
        <sz val="11"/>
        <color theme="1"/>
        <rFont val="Gantari"/>
      </rPr>
      <t>Nota 4.5</t>
    </r>
  </si>
  <si>
    <r>
      <t xml:space="preserve">Disponibilidades </t>
    </r>
    <r>
      <rPr>
        <b/>
        <sz val="11"/>
        <color rgb="FF000000"/>
        <rFont val="Gantari"/>
      </rPr>
      <t>Nota 4.1</t>
    </r>
  </si>
  <si>
    <r>
      <t xml:space="preserve">Inversiones </t>
    </r>
    <r>
      <rPr>
        <b/>
        <u/>
        <sz val="11"/>
        <color theme="10"/>
        <rFont val="Gantari"/>
      </rPr>
      <t>Anexo I</t>
    </r>
  </si>
  <si>
    <r>
      <t xml:space="preserve">Otros Créditos </t>
    </r>
    <r>
      <rPr>
        <b/>
        <sz val="11"/>
        <color theme="1"/>
        <rFont val="Gantari"/>
      </rPr>
      <t>Nota 4.2</t>
    </r>
  </si>
  <si>
    <r>
      <t xml:space="preserve">Comisiones a pagar a la administradora </t>
    </r>
    <r>
      <rPr>
        <b/>
        <sz val="11"/>
        <color rgb="FF000000"/>
        <rFont val="Gantari"/>
      </rPr>
      <t>Nota 4.4</t>
    </r>
  </si>
  <si>
    <r>
      <rPr>
        <b/>
        <sz val="16"/>
        <color theme="1"/>
        <rFont val="Gantari"/>
      </rPr>
      <t xml:space="preserve">ESTADOS FINANCIEROS
FONDO DE INVERSION ECO FORESTAL I
</t>
    </r>
    <r>
      <rPr>
        <u/>
        <sz val="14"/>
        <color theme="1"/>
        <rFont val="Gantari"/>
      </rPr>
      <t>s/ Res. N° 35 /2023</t>
    </r>
  </si>
  <si>
    <t>Cadiem AFPISA, es la encargada de la custodia de activos del Fondo. Si hubiese títulos físicos serán resguardados en una Caja de Valores del Paraguay.</t>
  </si>
  <si>
    <t>Los estados financieros se han preparado de acuerdo con normas contables y criterios de valuación dictados por la Super Intendencia de Valores y con normas de información financiera vigentes en el Paraguay.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</si>
</sst>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_(* #,##0.00_);_(* \(#,##0.00\);_(* &quot;-&quot;??_);_(@_)"/>
    <numFmt numFmtId="168" formatCode="#,##0.00\'%\'"/>
    <numFmt numFmtId="169" formatCode="#0"/>
  </numFmts>
  <fonts count="28"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Gantari"/>
    </font>
    <font>
      <b/>
      <sz val="16"/>
      <color theme="1"/>
      <name val="Gantari"/>
    </font>
    <font>
      <u/>
      <sz val="14"/>
      <color theme="1"/>
      <name val="Gantari"/>
    </font>
    <font>
      <u/>
      <sz val="11"/>
      <color theme="10"/>
      <name val="Gantari"/>
    </font>
    <font>
      <b/>
      <sz val="11"/>
      <name val="Gantari"/>
    </font>
    <font>
      <b/>
      <sz val="11"/>
      <color indexed="72"/>
      <name val="Gantari"/>
    </font>
    <font>
      <sz val="11"/>
      <color indexed="8"/>
      <name val="Gantari"/>
    </font>
    <font>
      <b/>
      <sz val="11"/>
      <color indexed="8"/>
      <name val="Gantari"/>
    </font>
    <font>
      <sz val="11"/>
      <name val="Gantari"/>
    </font>
    <font>
      <b/>
      <u/>
      <sz val="11"/>
      <color indexed="8"/>
      <name val="Gantari"/>
    </font>
    <font>
      <u/>
      <sz val="11"/>
      <color indexed="8"/>
      <name val="Gantari"/>
    </font>
    <font>
      <b/>
      <sz val="11"/>
      <color theme="1"/>
      <name val="Gantari"/>
    </font>
    <font>
      <b/>
      <u/>
      <sz val="11"/>
      <color theme="1"/>
      <name val="Gantari"/>
    </font>
    <font>
      <i/>
      <u/>
      <sz val="11"/>
      <color theme="1"/>
      <name val="Gantari"/>
    </font>
    <font>
      <sz val="11"/>
      <color rgb="FF000000"/>
      <name val="Gantari"/>
    </font>
    <font>
      <u/>
      <sz val="11"/>
      <color theme="1"/>
      <name val="Gantari"/>
    </font>
    <font>
      <b/>
      <sz val="8"/>
      <color theme="1"/>
      <name val="Gantari"/>
    </font>
    <font>
      <b/>
      <u/>
      <sz val="8"/>
      <color theme="1"/>
      <name val="Gantari"/>
    </font>
    <font>
      <b/>
      <sz val="11"/>
      <color rgb="FF000000"/>
      <name val="Gantari"/>
    </font>
    <font>
      <b/>
      <u/>
      <sz val="11"/>
      <color theme="10"/>
      <name val="Gantari"/>
    </font>
    <font>
      <b/>
      <sz val="8"/>
      <color indexed="72"/>
      <name val="Gantari"/>
    </font>
  </fonts>
  <fills count="5">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7" fontId="4" fillId="0" borderId="0" applyFont="0" applyFill="0" applyBorder="0" applyAlignment="0" applyProtection="0"/>
    <xf numFmtId="0" fontId="5" fillId="0" borderId="0"/>
    <xf numFmtId="0" fontId="6" fillId="0" borderId="0" applyNumberFormat="0" applyFill="0" applyBorder="0" applyAlignment="0" applyProtection="0"/>
    <xf numFmtId="9" fontId="1" fillId="0" borderId="0" applyFont="0" applyFill="0" applyBorder="0" applyAlignment="0" applyProtection="0"/>
  </cellStyleXfs>
  <cellXfs count="194">
    <xf numFmtId="0" fontId="0" fillId="0" borderId="0" xfId="0"/>
    <xf numFmtId="0" fontId="7" fillId="0" borderId="0" xfId="0" applyFont="1"/>
    <xf numFmtId="0" fontId="10" fillId="0" borderId="0" xfId="9" applyFont="1"/>
    <xf numFmtId="0" fontId="11" fillId="0" borderId="14" xfId="2" applyFont="1" applyBorder="1" applyAlignment="1">
      <alignment horizontal="centerContinuous" vertical="top"/>
    </xf>
    <xf numFmtId="0" fontId="12" fillId="0" borderId="5" xfId="2" applyFont="1" applyBorder="1" applyAlignment="1">
      <alignment horizontal="centerContinuous" vertical="top"/>
    </xf>
    <xf numFmtId="0" fontId="12" fillId="0" borderId="6" xfId="2" applyFont="1" applyBorder="1" applyAlignment="1">
      <alignment horizontal="centerContinuous" vertical="top"/>
    </xf>
    <xf numFmtId="0" fontId="12" fillId="0" borderId="7" xfId="2" applyFont="1" applyBorder="1" applyAlignment="1">
      <alignment horizontal="centerContinuous" vertical="top"/>
    </xf>
    <xf numFmtId="14" fontId="12" fillId="0" borderId="5" xfId="2" applyNumberFormat="1" applyFont="1" applyBorder="1" applyAlignment="1">
      <alignment horizontal="centerContinuous" vertical="top"/>
    </xf>
    <xf numFmtId="0" fontId="12" fillId="0" borderId="2" xfId="2" applyFont="1" applyBorder="1" applyAlignment="1">
      <alignment horizontal="center" vertical="center" wrapText="1"/>
    </xf>
    <xf numFmtId="0" fontId="13" fillId="0" borderId="10" xfId="0" applyFont="1" applyBorder="1" applyAlignment="1">
      <alignment horizontal="left" vertical="top"/>
    </xf>
    <xf numFmtId="0" fontId="14" fillId="0" borderId="11" xfId="0" applyFont="1" applyBorder="1" applyAlignment="1">
      <alignment horizontal="center" vertical="top"/>
    </xf>
    <xf numFmtId="0" fontId="13" fillId="0" borderId="11" xfId="0" applyFont="1" applyBorder="1" applyAlignment="1">
      <alignment vertical="top"/>
    </xf>
    <xf numFmtId="14" fontId="13" fillId="0" borderId="11" xfId="0" applyNumberFormat="1" applyFont="1" applyBorder="1" applyAlignment="1">
      <alignment horizontal="center" vertical="top"/>
    </xf>
    <xf numFmtId="0" fontId="13" fillId="0" borderId="11" xfId="0" applyFont="1" applyBorder="1" applyAlignment="1">
      <alignment horizontal="center" vertical="top"/>
    </xf>
    <xf numFmtId="41" fontId="13" fillId="0" borderId="11" xfId="1" applyFont="1" applyBorder="1" applyAlignment="1">
      <alignment horizontal="right" vertical="top"/>
    </xf>
    <xf numFmtId="3" fontId="13" fillId="0" borderId="11" xfId="0" applyNumberFormat="1" applyFont="1" applyBorder="1" applyAlignment="1">
      <alignment vertical="top"/>
    </xf>
    <xf numFmtId="168" fontId="13" fillId="0" borderId="11" xfId="0" applyNumberFormat="1" applyFont="1" applyBorder="1" applyAlignment="1">
      <alignment horizontal="center" vertical="top"/>
    </xf>
    <xf numFmtId="2" fontId="13" fillId="0" borderId="11" xfId="1" applyNumberFormat="1" applyFont="1" applyFill="1" applyBorder="1" applyAlignment="1" applyProtection="1">
      <alignment horizontal="center" vertical="top"/>
    </xf>
    <xf numFmtId="10" fontId="13" fillId="0" borderId="11" xfId="10" applyNumberFormat="1" applyFont="1" applyBorder="1" applyAlignment="1" applyProtection="1">
      <alignment vertical="top"/>
    </xf>
    <xf numFmtId="0" fontId="13" fillId="0" borderId="11"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4" fillId="0" borderId="14" xfId="0" applyFont="1" applyBorder="1" applyAlignment="1">
      <alignment horizontal="center" vertical="top"/>
    </xf>
    <xf numFmtId="0" fontId="13" fillId="0" borderId="14" xfId="0" applyFont="1" applyBorder="1" applyAlignment="1">
      <alignment horizontal="center" vertical="top"/>
    </xf>
    <xf numFmtId="0" fontId="13" fillId="0" borderId="14" xfId="0" applyFont="1" applyBorder="1" applyAlignment="1">
      <alignment vertical="top"/>
    </xf>
    <xf numFmtId="14" fontId="13" fillId="0" borderId="14" xfId="0" applyNumberFormat="1" applyFont="1" applyBorder="1" applyAlignment="1">
      <alignment horizontal="center" vertical="top"/>
    </xf>
    <xf numFmtId="41" fontId="13" fillId="0" borderId="14" xfId="1" applyFont="1" applyBorder="1" applyAlignment="1">
      <alignment horizontal="right" vertical="top"/>
    </xf>
    <xf numFmtId="3" fontId="13" fillId="0" borderId="14" xfId="0" applyNumberFormat="1" applyFont="1" applyBorder="1" applyAlignment="1">
      <alignment vertical="top"/>
    </xf>
    <xf numFmtId="168" fontId="13" fillId="0" borderId="14" xfId="0" applyNumberFormat="1" applyFont="1" applyBorder="1" applyAlignment="1">
      <alignment horizontal="center" vertical="top"/>
    </xf>
    <xf numFmtId="2" fontId="13" fillId="0" borderId="14" xfId="1" applyNumberFormat="1" applyFont="1" applyFill="1" applyBorder="1" applyAlignment="1" applyProtection="1">
      <alignment horizontal="center" vertical="top"/>
    </xf>
    <xf numFmtId="10" fontId="13" fillId="0" borderId="14" xfId="10" applyNumberFormat="1" applyFont="1" applyBorder="1" applyAlignment="1" applyProtection="1">
      <alignment vertical="top"/>
    </xf>
    <xf numFmtId="0" fontId="13" fillId="0" borderId="14" xfId="0" applyFont="1" applyBorder="1" applyAlignment="1">
      <alignment horizontal="left" vertical="top"/>
    </xf>
    <xf numFmtId="0" fontId="13" fillId="0" borderId="15" xfId="0" applyFont="1" applyBorder="1" applyAlignment="1">
      <alignment horizontal="left" vertical="top"/>
    </xf>
    <xf numFmtId="0" fontId="13" fillId="0" borderId="8" xfId="0" applyFont="1" applyBorder="1" applyAlignment="1">
      <alignment horizontal="left" vertical="top"/>
    </xf>
    <xf numFmtId="0" fontId="13" fillId="0" borderId="0" xfId="0" applyFont="1" applyAlignment="1">
      <alignment horizontal="left" vertical="top"/>
    </xf>
    <xf numFmtId="0" fontId="14" fillId="0" borderId="0" xfId="0" applyFont="1" applyAlignment="1">
      <alignment vertical="top"/>
    </xf>
    <xf numFmtId="41" fontId="14" fillId="0" borderId="0" xfId="1" applyFont="1" applyBorder="1" applyAlignment="1" applyProtection="1">
      <alignment horizontal="right" vertical="top"/>
    </xf>
    <xf numFmtId="0" fontId="14" fillId="0" borderId="0" xfId="1" applyNumberFormat="1" applyFont="1" applyBorder="1" applyAlignment="1" applyProtection="1">
      <alignment horizontal="right" vertical="top"/>
    </xf>
    <xf numFmtId="2" fontId="14" fillId="0" borderId="0" xfId="0" applyNumberFormat="1" applyFont="1" applyAlignment="1">
      <alignment vertical="top"/>
    </xf>
    <xf numFmtId="0" fontId="13" fillId="0" borderId="9" xfId="0" applyFont="1" applyBorder="1" applyAlignment="1">
      <alignment horizontal="left" vertical="top"/>
    </xf>
    <xf numFmtId="0" fontId="15" fillId="0" borderId="9" xfId="0" applyFont="1" applyBorder="1"/>
    <xf numFmtId="0" fontId="16" fillId="0" borderId="14" xfId="0" applyFont="1" applyBorder="1" applyAlignment="1">
      <alignment vertical="top"/>
    </xf>
    <xf numFmtId="41" fontId="14" fillId="0" borderId="14" xfId="1" applyFont="1" applyBorder="1" applyAlignment="1" applyProtection="1">
      <alignment horizontal="right" vertical="top"/>
    </xf>
    <xf numFmtId="0" fontId="14" fillId="0" borderId="14" xfId="1" applyNumberFormat="1" applyFont="1" applyBorder="1" applyAlignment="1" applyProtection="1">
      <alignment horizontal="right" vertical="top"/>
    </xf>
    <xf numFmtId="0" fontId="17" fillId="0" borderId="14" xfId="0" applyFont="1" applyBorder="1" applyAlignment="1">
      <alignment horizontal="left" vertical="top"/>
    </xf>
    <xf numFmtId="169" fontId="16" fillId="0" borderId="14" xfId="0" applyNumberFormat="1" applyFont="1" applyBorder="1" applyAlignment="1">
      <alignment vertical="top"/>
    </xf>
    <xf numFmtId="41" fontId="7" fillId="0" borderId="0" xfId="0" applyNumberFormat="1" applyFont="1"/>
    <xf numFmtId="43" fontId="7" fillId="0" borderId="0" xfId="0" applyNumberFormat="1" applyFont="1"/>
    <xf numFmtId="9" fontId="7" fillId="0" borderId="0" xfId="10" applyFont="1"/>
    <xf numFmtId="10" fontId="7" fillId="0" borderId="0" xfId="10" applyNumberFormat="1" applyFont="1"/>
    <xf numFmtId="0" fontId="18" fillId="0" borderId="0" xfId="0" applyFont="1" applyAlignment="1">
      <alignment horizontal="left" wrapText="1"/>
    </xf>
    <xf numFmtId="0" fontId="7" fillId="0" borderId="0" xfId="0" applyFont="1" applyAlignment="1">
      <alignment horizontal="left" vertical="top" wrapText="1"/>
    </xf>
    <xf numFmtId="0" fontId="18" fillId="0" borderId="0" xfId="0" applyFont="1" applyAlignment="1">
      <alignment horizontal="left" vertical="center" wrapText="1"/>
    </xf>
    <xf numFmtId="0" fontId="7" fillId="0" borderId="0" xfId="0" applyFont="1" applyAlignment="1">
      <alignment horizontal="left" wrapText="1"/>
    </xf>
    <xf numFmtId="0" fontId="18" fillId="0" borderId="1" xfId="0" applyFont="1" applyBorder="1" applyAlignment="1">
      <alignment horizontal="center" vertical="center"/>
    </xf>
    <xf numFmtId="14" fontId="18"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8" fillId="0" borderId="0" xfId="0" applyFont="1"/>
    <xf numFmtId="0" fontId="18" fillId="0" borderId="0" xfId="0" applyFont="1" applyAlignment="1">
      <alignment wrapText="1"/>
    </xf>
    <xf numFmtId="41" fontId="7" fillId="0" borderId="2" xfId="1" applyFont="1" applyBorder="1" applyAlignment="1">
      <alignment horizontal="center" vertical="center"/>
    </xf>
    <xf numFmtId="165" fontId="7" fillId="0" borderId="4" xfId="1" applyNumberFormat="1" applyFont="1" applyFill="1" applyBorder="1" applyAlignment="1">
      <alignment horizontal="center" vertical="center"/>
    </xf>
    <xf numFmtId="41" fontId="18" fillId="0" borderId="1" xfId="1" applyFont="1" applyFill="1" applyBorder="1" applyAlignment="1">
      <alignment horizontal="center" vertical="center"/>
    </xf>
    <xf numFmtId="0" fontId="18" fillId="0" borderId="1" xfId="0" applyFont="1" applyBorder="1" applyAlignment="1">
      <alignment horizontal="center" vertical="center" wrapText="1"/>
    </xf>
    <xf numFmtId="0" fontId="7" fillId="0" borderId="10" xfId="0" applyFont="1" applyBorder="1"/>
    <xf numFmtId="41" fontId="7" fillId="0" borderId="2" xfId="1" applyFont="1" applyFill="1" applyBorder="1" applyAlignment="1">
      <alignment horizontal="center" vertical="center"/>
    </xf>
    <xf numFmtId="41" fontId="7" fillId="0" borderId="9" xfId="1" applyFont="1" applyFill="1" applyBorder="1" applyAlignment="1">
      <alignment horizontal="center" vertical="center"/>
    </xf>
    <xf numFmtId="0" fontId="7" fillId="0" borderId="8" xfId="0" applyFont="1" applyBorder="1"/>
    <xf numFmtId="41" fontId="7" fillId="0" borderId="3" xfId="1" applyFont="1" applyFill="1" applyBorder="1" applyAlignment="1">
      <alignment horizontal="center" vertical="center"/>
    </xf>
    <xf numFmtId="0" fontId="7" fillId="0" borderId="13" xfId="0" applyFont="1" applyBorder="1"/>
    <xf numFmtId="41" fontId="21" fillId="0" borderId="4" xfId="1" applyFont="1" applyBorder="1" applyAlignment="1">
      <alignment horizontal="center" vertical="center"/>
    </xf>
    <xf numFmtId="41" fontId="21" fillId="0" borderId="4" xfId="1" applyFont="1" applyFill="1" applyBorder="1" applyAlignment="1">
      <alignment horizontal="center" vertical="center"/>
    </xf>
    <xf numFmtId="41" fontId="7" fillId="0" borderId="15" xfId="1" applyFont="1" applyFill="1" applyBorder="1" applyAlignment="1">
      <alignment horizontal="center" vertical="center"/>
    </xf>
    <xf numFmtId="0" fontId="7" fillId="0" borderId="2" xfId="0" applyFont="1" applyBorder="1"/>
    <xf numFmtId="41" fontId="21" fillId="0" borderId="2" xfId="1" applyFont="1" applyBorder="1" applyAlignment="1">
      <alignment horizontal="right"/>
    </xf>
    <xf numFmtId="41" fontId="21" fillId="0" borderId="2" xfId="1" applyFont="1" applyBorder="1"/>
    <xf numFmtId="0" fontId="7" fillId="0" borderId="3" xfId="0" applyFont="1" applyBorder="1"/>
    <xf numFmtId="41" fontId="7" fillId="0" borderId="3" xfId="1" applyFont="1" applyBorder="1" applyAlignment="1">
      <alignment horizontal="right" vertical="center"/>
    </xf>
    <xf numFmtId="41" fontId="21" fillId="0" borderId="3" xfId="1" applyFont="1" applyBorder="1"/>
    <xf numFmtId="41" fontId="7" fillId="0" borderId="3" xfId="1" applyFont="1" applyBorder="1" applyAlignment="1">
      <alignment horizontal="center" vertical="center"/>
    </xf>
    <xf numFmtId="0" fontId="7" fillId="0" borderId="4" xfId="0" applyFont="1" applyBorder="1"/>
    <xf numFmtId="41" fontId="7" fillId="0" borderId="4" xfId="1" applyFont="1" applyBorder="1" applyAlignment="1">
      <alignment horizontal="right" vertical="center"/>
    </xf>
    <xf numFmtId="41" fontId="21" fillId="0" borderId="4" xfId="1" applyFont="1" applyBorder="1"/>
    <xf numFmtId="41" fontId="7" fillId="0" borderId="4" xfId="1" applyFont="1" applyBorder="1" applyAlignment="1">
      <alignment horizontal="center" vertical="center"/>
    </xf>
    <xf numFmtId="41" fontId="7" fillId="0" borderId="2" xfId="1" applyFont="1" applyBorder="1"/>
    <xf numFmtId="3" fontId="7" fillId="0" borderId="2" xfId="0" applyNumberFormat="1" applyFont="1" applyBorder="1"/>
    <xf numFmtId="41" fontId="7" fillId="0" borderId="3" xfId="1" applyFont="1" applyBorder="1"/>
    <xf numFmtId="3" fontId="7" fillId="0" borderId="3" xfId="0" applyNumberFormat="1" applyFont="1" applyBorder="1"/>
    <xf numFmtId="41" fontId="7" fillId="0" borderId="4" xfId="1" applyFont="1" applyBorder="1"/>
    <xf numFmtId="3" fontId="7" fillId="0" borderId="4" xfId="0" applyNumberFormat="1" applyFont="1" applyBorder="1"/>
    <xf numFmtId="41" fontId="7" fillId="0" borderId="9" xfId="1" applyFont="1" applyBorder="1" applyAlignment="1">
      <alignment horizontal="center" vertical="center"/>
    </xf>
    <xf numFmtId="41" fontId="7" fillId="0" borderId="15" xfId="1" applyFont="1" applyBorder="1" applyAlignment="1">
      <alignment horizontal="center" vertical="center"/>
    </xf>
    <xf numFmtId="165" fontId="21" fillId="0" borderId="0" xfId="1" applyNumberFormat="1" applyFont="1" applyFill="1" applyBorder="1" applyAlignment="1">
      <alignment horizontal="center" vertical="center"/>
    </xf>
    <xf numFmtId="165" fontId="7" fillId="0" borderId="0" xfId="1" applyNumberFormat="1" applyFont="1" applyFill="1" applyBorder="1" applyAlignment="1">
      <alignment horizontal="center" vertical="center"/>
    </xf>
    <xf numFmtId="41" fontId="7" fillId="0" borderId="0" xfId="1" applyFont="1" applyFill="1" applyBorder="1" applyAlignment="1">
      <alignment horizontal="center" vertical="center"/>
    </xf>
    <xf numFmtId="0" fontId="18" fillId="0" borderId="2" xfId="0" applyFont="1" applyBorder="1" applyAlignment="1">
      <alignment horizontal="center" vertical="center"/>
    </xf>
    <xf numFmtId="0" fontId="21" fillId="0" borderId="2" xfId="0" applyFont="1" applyBorder="1" applyAlignment="1">
      <alignment horizontal="left" vertical="top"/>
    </xf>
    <xf numFmtId="41" fontId="7" fillId="0" borderId="2" xfId="1" applyFont="1" applyFill="1" applyBorder="1"/>
    <xf numFmtId="0" fontId="21" fillId="0" borderId="4" xfId="0" applyFont="1" applyBorder="1" applyAlignment="1">
      <alignment horizontal="left" vertical="top"/>
    </xf>
    <xf numFmtId="41" fontId="7" fillId="0" borderId="4" xfId="1" applyFont="1" applyFill="1" applyBorder="1"/>
    <xf numFmtId="0" fontId="18" fillId="0" borderId="13" xfId="0" applyFont="1" applyBorder="1" applyAlignment="1">
      <alignment horizontal="center" vertical="center"/>
    </xf>
    <xf numFmtId="41" fontId="18" fillId="0" borderId="1" xfId="1" applyFont="1" applyFill="1" applyBorder="1"/>
    <xf numFmtId="0" fontId="18" fillId="0" borderId="0" xfId="0" applyFont="1" applyAlignment="1">
      <alignment horizontal="center" vertical="center"/>
    </xf>
    <xf numFmtId="165" fontId="18" fillId="0" borderId="0" xfId="1" applyNumberFormat="1" applyFont="1" applyFill="1" applyBorder="1"/>
    <xf numFmtId="0" fontId="18" fillId="0" borderId="4" xfId="0" applyFont="1" applyBorder="1" applyAlignment="1">
      <alignment horizontal="center" vertical="center"/>
    </xf>
    <xf numFmtId="41" fontId="18" fillId="0" borderId="15" xfId="1" applyFont="1" applyBorder="1"/>
    <xf numFmtId="0" fontId="7" fillId="0" borderId="1" xfId="0" applyFont="1" applyBorder="1"/>
    <xf numFmtId="41" fontId="7" fillId="0" borderId="12" xfId="1" applyFont="1" applyBorder="1"/>
    <xf numFmtId="41" fontId="7" fillId="0" borderId="0" xfId="0" applyNumberFormat="1" applyFont="1" applyAlignment="1">
      <alignment horizontal="left" vertical="top" wrapText="1"/>
    </xf>
    <xf numFmtId="41" fontId="18" fillId="0" borderId="7" xfId="1" applyFont="1" applyBorder="1"/>
    <xf numFmtId="41" fontId="7" fillId="0" borderId="1" xfId="1" applyFont="1" applyBorder="1"/>
    <xf numFmtId="41" fontId="18" fillId="0" borderId="1" xfId="1" applyFont="1" applyBorder="1" applyAlignment="1">
      <alignment horizontal="center" vertical="center"/>
    </xf>
    <xf numFmtId="0" fontId="18" fillId="0" borderId="0" xfId="0" applyFont="1" applyAlignment="1">
      <alignment horizontal="center"/>
    </xf>
    <xf numFmtId="0" fontId="18" fillId="0" borderId="1" xfId="0" applyFont="1" applyBorder="1"/>
    <xf numFmtId="41" fontId="18" fillId="0" borderId="1" xfId="1" applyFont="1" applyBorder="1"/>
    <xf numFmtId="0" fontId="19" fillId="0" borderId="8" xfId="0" applyFont="1" applyBorder="1"/>
    <xf numFmtId="41" fontId="18" fillId="0" borderId="2" xfId="1" applyFont="1" applyBorder="1"/>
    <xf numFmtId="41" fontId="18" fillId="0" borderId="3" xfId="1" applyFont="1" applyBorder="1"/>
    <xf numFmtId="0" fontId="18" fillId="0" borderId="8" xfId="0" applyFont="1" applyBorder="1"/>
    <xf numFmtId="0" fontId="18" fillId="0" borderId="1" xfId="0" applyFont="1" applyBorder="1" applyAlignment="1">
      <alignment horizontal="left" vertical="center" wrapText="1"/>
    </xf>
    <xf numFmtId="41" fontId="18" fillId="0" borderId="1" xfId="1" applyFont="1" applyBorder="1" applyAlignment="1">
      <alignment horizontal="center" vertical="center" wrapText="1"/>
    </xf>
    <xf numFmtId="0" fontId="18" fillId="0" borderId="1" xfId="0" applyFont="1" applyBorder="1" applyAlignment="1">
      <alignment horizontal="left" wrapText="1"/>
    </xf>
    <xf numFmtId="41" fontId="7" fillId="0" borderId="9" xfId="1" applyFont="1" applyBorder="1" applyAlignment="1">
      <alignment horizontal="center"/>
    </xf>
    <xf numFmtId="41" fontId="18" fillId="0" borderId="1" xfId="1" applyFont="1" applyBorder="1" applyAlignment="1">
      <alignment horizontal="center"/>
    </xf>
    <xf numFmtId="0" fontId="23" fillId="0" borderId="0" xfId="0" applyFont="1" applyAlignment="1">
      <alignment horizontal="left"/>
    </xf>
    <xf numFmtId="41" fontId="7" fillId="0" borderId="0" xfId="1" applyFont="1"/>
    <xf numFmtId="0" fontId="18" fillId="0" borderId="1" xfId="0" applyFont="1" applyBorder="1" applyAlignment="1">
      <alignment horizontal="center"/>
    </xf>
    <xf numFmtId="14" fontId="18" fillId="0" borderId="1" xfId="0" applyNumberFormat="1" applyFont="1" applyBorder="1" applyAlignment="1">
      <alignment horizontal="center"/>
    </xf>
    <xf numFmtId="165" fontId="7" fillId="0" borderId="0" xfId="1" applyNumberFormat="1" applyFont="1"/>
    <xf numFmtId="0" fontId="18" fillId="0" borderId="2" xfId="0" applyFont="1" applyBorder="1"/>
    <xf numFmtId="41" fontId="7" fillId="0" borderId="3" xfId="1" applyFont="1" applyFill="1" applyBorder="1"/>
    <xf numFmtId="0" fontId="18" fillId="0" borderId="4" xfId="0" applyFont="1" applyBorder="1"/>
    <xf numFmtId="41" fontId="18" fillId="0" borderId="4" xfId="1" applyFont="1" applyBorder="1"/>
    <xf numFmtId="0" fontId="18" fillId="0" borderId="5" xfId="0" applyFont="1" applyBorder="1"/>
    <xf numFmtId="41" fontId="18" fillId="0" borderId="6" xfId="1" applyFont="1" applyBorder="1"/>
    <xf numFmtId="0" fontId="24" fillId="0" borderId="0" xfId="0" applyFont="1" applyAlignment="1">
      <alignment horizontal="left"/>
    </xf>
    <xf numFmtId="0" fontId="25" fillId="2" borderId="1" xfId="0" applyFont="1" applyFill="1" applyBorder="1" applyAlignment="1">
      <alignment horizontal="center" vertical="center"/>
    </xf>
    <xf numFmtId="14" fontId="25" fillId="2" borderId="1" xfId="0" applyNumberFormat="1" applyFont="1" applyFill="1" applyBorder="1" applyAlignment="1">
      <alignment horizontal="center" vertical="center"/>
    </xf>
    <xf numFmtId="0" fontId="21" fillId="2" borderId="2" xfId="0" applyFont="1" applyFill="1" applyBorder="1" applyAlignment="1">
      <alignment vertical="center"/>
    </xf>
    <xf numFmtId="41" fontId="21" fillId="0" borderId="0" xfId="1" applyFont="1" applyBorder="1" applyAlignment="1">
      <alignment horizontal="center" vertical="center"/>
    </xf>
    <xf numFmtId="41" fontId="21" fillId="0" borderId="2" xfId="1" applyFont="1" applyBorder="1" applyAlignment="1">
      <alignment horizontal="center" vertical="center"/>
    </xf>
    <xf numFmtId="0" fontId="10" fillId="2" borderId="3" xfId="9" applyFont="1" applyFill="1" applyBorder="1" applyAlignment="1">
      <alignment vertical="center"/>
    </xf>
    <xf numFmtId="41" fontId="21" fillId="0" borderId="3" xfId="1" applyFont="1" applyBorder="1" applyAlignment="1">
      <alignment horizontal="center" vertical="center"/>
    </xf>
    <xf numFmtId="0" fontId="25" fillId="2" borderId="1" xfId="0" applyFont="1" applyFill="1" applyBorder="1" applyAlignment="1">
      <alignment vertical="center"/>
    </xf>
    <xf numFmtId="41" fontId="25" fillId="2" borderId="1" xfId="1" applyFont="1" applyFill="1" applyBorder="1" applyAlignment="1">
      <alignment horizontal="center" vertical="center"/>
    </xf>
    <xf numFmtId="41" fontId="21" fillId="2" borderId="2" xfId="1" applyFont="1" applyFill="1" applyBorder="1" applyAlignment="1">
      <alignment horizontal="center" vertical="center"/>
    </xf>
    <xf numFmtId="0" fontId="21" fillId="2" borderId="3" xfId="0" applyFont="1" applyFill="1" applyBorder="1" applyAlignment="1">
      <alignment horizontal="left" vertical="center"/>
    </xf>
    <xf numFmtId="41" fontId="21" fillId="2" borderId="3" xfId="1" applyFont="1" applyFill="1" applyBorder="1" applyAlignment="1">
      <alignment horizontal="center" vertical="center"/>
    </xf>
    <xf numFmtId="0" fontId="21" fillId="2" borderId="3" xfId="0" applyFont="1" applyFill="1" applyBorder="1" applyAlignment="1">
      <alignment vertical="center"/>
    </xf>
    <xf numFmtId="41" fontId="25" fillId="0" borderId="1" xfId="1" applyFont="1" applyFill="1" applyBorder="1" applyAlignment="1">
      <alignment horizontal="center" vertical="center"/>
    </xf>
    <xf numFmtId="41" fontId="25" fillId="0" borderId="1" xfId="1" applyFont="1" applyBorder="1" applyAlignment="1">
      <alignment horizontal="center" vertical="center"/>
    </xf>
    <xf numFmtId="3" fontId="27" fillId="0" borderId="0" xfId="0" applyNumberFormat="1" applyFont="1" applyAlignment="1">
      <alignment vertical="top"/>
    </xf>
    <xf numFmtId="165" fontId="7" fillId="0" borderId="0" xfId="0" applyNumberFormat="1" applyFont="1"/>
    <xf numFmtId="164" fontId="7" fillId="0" borderId="0" xfId="1" applyNumberFormat="1" applyFont="1"/>
    <xf numFmtId="166" fontId="7" fillId="0" borderId="0" xfId="0" applyNumberFormat="1" applyFont="1"/>
    <xf numFmtId="0" fontId="18" fillId="3" borderId="0" xfId="0" applyFont="1" applyFill="1" applyAlignment="1">
      <alignment horizontal="centerContinuous"/>
    </xf>
    <xf numFmtId="49" fontId="7" fillId="3" borderId="0" xfId="0" applyNumberFormat="1" applyFont="1" applyFill="1" applyAlignment="1">
      <alignment horizontal="centerContinuous"/>
    </xf>
    <xf numFmtId="49" fontId="7" fillId="0" borderId="0" xfId="0" applyNumberFormat="1" applyFont="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23" fillId="0" borderId="0" xfId="0" applyFont="1" applyAlignment="1">
      <alignment horizontal="left"/>
    </xf>
    <xf numFmtId="0" fontId="18" fillId="0" borderId="0" xfId="0" applyFont="1" applyAlignment="1">
      <alignment horizontal="center"/>
    </xf>
    <xf numFmtId="0" fontId="18" fillId="3" borderId="0" xfId="0" applyFont="1" applyFill="1" applyAlignment="1">
      <alignment horizontal="center"/>
    </xf>
    <xf numFmtId="0" fontId="19" fillId="0" borderId="0" xfId="0" applyFont="1" applyAlignment="1">
      <alignment horizontal="center"/>
    </xf>
    <xf numFmtId="0" fontId="24" fillId="0" borderId="0" xfId="0" applyFont="1" applyAlignment="1">
      <alignment horizontal="left"/>
    </xf>
    <xf numFmtId="0" fontId="18" fillId="0" borderId="2" xfId="0" applyFont="1" applyBorder="1" applyAlignment="1">
      <alignment horizontal="left" wrapText="1"/>
    </xf>
    <xf numFmtId="0" fontId="18" fillId="0" borderId="4" xfId="0" applyFont="1" applyBorder="1" applyAlignment="1">
      <alignment horizontal="left" wrapText="1"/>
    </xf>
    <xf numFmtId="41" fontId="18" fillId="0" borderId="2" xfId="1" applyFont="1" applyBorder="1" applyAlignment="1">
      <alignment horizontal="center"/>
    </xf>
    <xf numFmtId="41" fontId="18" fillId="0" borderId="4" xfId="1" applyFont="1" applyBorder="1" applyAlignment="1">
      <alignment horizontal="center"/>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10" xfId="0" applyFont="1" applyBorder="1" applyAlignment="1">
      <alignment horizontal="left"/>
    </xf>
    <xf numFmtId="0" fontId="18" fillId="0" borderId="6" xfId="0" applyFont="1" applyBorder="1" applyAlignment="1">
      <alignment horizontal="left"/>
    </xf>
    <xf numFmtId="0" fontId="18" fillId="0" borderId="7" xfId="0" applyFont="1" applyBorder="1" applyAlignment="1">
      <alignment horizontal="left"/>
    </xf>
    <xf numFmtId="0" fontId="7" fillId="0" borderId="0" xfId="0" applyFont="1" applyAlignment="1">
      <alignment horizontal="left" vertical="top" wrapText="1"/>
    </xf>
    <xf numFmtId="0" fontId="18" fillId="0" borderId="0" xfId="0" applyFont="1" applyAlignment="1">
      <alignment horizontal="left" wrapText="1"/>
    </xf>
    <xf numFmtId="0" fontId="18" fillId="0" borderId="0" xfId="0" applyFont="1" applyAlignment="1">
      <alignment horizontal="left" vertical="center" wrapText="1"/>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4" borderId="0" xfId="0" applyFont="1" applyFill="1" applyAlignment="1">
      <alignment horizontal="center"/>
    </xf>
    <xf numFmtId="0" fontId="19" fillId="0" borderId="0" xfId="0" applyFont="1" applyAlignment="1">
      <alignment horizontal="center" wrapText="1"/>
    </xf>
    <xf numFmtId="0" fontId="18" fillId="0" borderId="0" xfId="0" applyFont="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Alignment="1">
      <alignment horizontal="left" wrapText="1"/>
    </xf>
  </cellXfs>
  <cellStyles count="11">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0"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abSelected="1" topLeftCell="A2" workbookViewId="0">
      <selection activeCell="B2" sqref="B2:F24"/>
    </sheetView>
  </sheetViews>
  <sheetFormatPr baseColWidth="10" defaultColWidth="11.42578125"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58" t="s">
        <v>164</v>
      </c>
      <c r="C2" s="159"/>
      <c r="D2" s="159"/>
      <c r="E2" s="159"/>
      <c r="F2" s="160"/>
    </row>
    <row r="3" spans="2:6" x14ac:dyDescent="0.25">
      <c r="B3" s="161"/>
      <c r="C3" s="162"/>
      <c r="D3" s="162"/>
      <c r="E3" s="162"/>
      <c r="F3" s="163"/>
    </row>
    <row r="4" spans="2:6" x14ac:dyDescent="0.25">
      <c r="B4" s="161"/>
      <c r="C4" s="162"/>
      <c r="D4" s="162"/>
      <c r="E4" s="162"/>
      <c r="F4" s="163"/>
    </row>
    <row r="5" spans="2:6" x14ac:dyDescent="0.25">
      <c r="B5" s="161"/>
      <c r="C5" s="162"/>
      <c r="D5" s="162"/>
      <c r="E5" s="162"/>
      <c r="F5" s="163"/>
    </row>
    <row r="6" spans="2:6" x14ac:dyDescent="0.25">
      <c r="B6" s="161"/>
      <c r="C6" s="162"/>
      <c r="D6" s="162"/>
      <c r="E6" s="162"/>
      <c r="F6" s="163"/>
    </row>
    <row r="7" spans="2:6" x14ac:dyDescent="0.25">
      <c r="B7" s="161"/>
      <c r="C7" s="162"/>
      <c r="D7" s="162"/>
      <c r="E7" s="162"/>
      <c r="F7" s="163"/>
    </row>
    <row r="8" spans="2:6" x14ac:dyDescent="0.25">
      <c r="B8" s="161"/>
      <c r="C8" s="162"/>
      <c r="D8" s="162"/>
      <c r="E8" s="162"/>
      <c r="F8" s="163"/>
    </row>
    <row r="9" spans="2:6" x14ac:dyDescent="0.25">
      <c r="B9" s="161"/>
      <c r="C9" s="162"/>
      <c r="D9" s="162"/>
      <c r="E9" s="162"/>
      <c r="F9" s="163"/>
    </row>
    <row r="10" spans="2:6" x14ac:dyDescent="0.25">
      <c r="B10" s="161"/>
      <c r="C10" s="162"/>
      <c r="D10" s="162"/>
      <c r="E10" s="162"/>
      <c r="F10" s="163"/>
    </row>
    <row r="11" spans="2:6" x14ac:dyDescent="0.25">
      <c r="B11" s="161"/>
      <c r="C11" s="162"/>
      <c r="D11" s="162"/>
      <c r="E11" s="162"/>
      <c r="F11" s="163"/>
    </row>
    <row r="12" spans="2:6" x14ac:dyDescent="0.25">
      <c r="B12" s="161"/>
      <c r="C12" s="162"/>
      <c r="D12" s="162"/>
      <c r="E12" s="162"/>
      <c r="F12" s="163"/>
    </row>
    <row r="13" spans="2:6" x14ac:dyDescent="0.25">
      <c r="B13" s="161"/>
      <c r="C13" s="162"/>
      <c r="D13" s="162"/>
      <c r="E13" s="162"/>
      <c r="F13" s="163"/>
    </row>
    <row r="14" spans="2:6" x14ac:dyDescent="0.25">
      <c r="B14" s="161"/>
      <c r="C14" s="162"/>
      <c r="D14" s="162"/>
      <c r="E14" s="162"/>
      <c r="F14" s="163"/>
    </row>
    <row r="15" spans="2:6" x14ac:dyDescent="0.25">
      <c r="B15" s="161"/>
      <c r="C15" s="162"/>
      <c r="D15" s="162"/>
      <c r="E15" s="162"/>
      <c r="F15" s="163"/>
    </row>
    <row r="16" spans="2:6" x14ac:dyDescent="0.25">
      <c r="B16" s="161"/>
      <c r="C16" s="162"/>
      <c r="D16" s="162"/>
      <c r="E16" s="162"/>
      <c r="F16" s="163"/>
    </row>
    <row r="17" spans="2:6" x14ac:dyDescent="0.25">
      <c r="B17" s="161"/>
      <c r="C17" s="162"/>
      <c r="D17" s="162"/>
      <c r="E17" s="162"/>
      <c r="F17" s="163"/>
    </row>
    <row r="18" spans="2:6" x14ac:dyDescent="0.25">
      <c r="B18" s="161"/>
      <c r="C18" s="162"/>
      <c r="D18" s="162"/>
      <c r="E18" s="162"/>
      <c r="F18" s="163"/>
    </row>
    <row r="19" spans="2:6" x14ac:dyDescent="0.25">
      <c r="B19" s="161"/>
      <c r="C19" s="162"/>
      <c r="D19" s="162"/>
      <c r="E19" s="162"/>
      <c r="F19" s="163"/>
    </row>
    <row r="20" spans="2:6" x14ac:dyDescent="0.25">
      <c r="B20" s="161"/>
      <c r="C20" s="162"/>
      <c r="D20" s="162"/>
      <c r="E20" s="162"/>
      <c r="F20" s="163"/>
    </row>
    <row r="21" spans="2:6" x14ac:dyDescent="0.25">
      <c r="B21" s="161"/>
      <c r="C21" s="162"/>
      <c r="D21" s="162"/>
      <c r="E21" s="162"/>
      <c r="F21" s="163"/>
    </row>
    <row r="22" spans="2:6" x14ac:dyDescent="0.25">
      <c r="B22" s="161"/>
      <c r="C22" s="162"/>
      <c r="D22" s="162"/>
      <c r="E22" s="162"/>
      <c r="F22" s="163"/>
    </row>
    <row r="23" spans="2:6" x14ac:dyDescent="0.25">
      <c r="B23" s="161"/>
      <c r="C23" s="162"/>
      <c r="D23" s="162"/>
      <c r="E23" s="162"/>
      <c r="F23" s="163"/>
    </row>
    <row r="24" spans="2:6" x14ac:dyDescent="0.25">
      <c r="B24" s="164"/>
      <c r="C24" s="165"/>
      <c r="D24" s="165"/>
      <c r="E24" s="165"/>
      <c r="F24" s="166"/>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showGridLines="0" workbookViewId="0">
      <pane ySplit="2" topLeftCell="A3" activePane="bottomLeft" state="frozen"/>
      <selection activeCell="B2" sqref="B2:F24"/>
      <selection pane="bottomLeft" activeCell="B2" sqref="B2:F24"/>
    </sheetView>
  </sheetViews>
  <sheetFormatPr baseColWidth="10" defaultColWidth="11.42578125"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55" t="s">
        <v>0</v>
      </c>
      <c r="C2" s="155"/>
    </row>
    <row r="3" spans="2:3" x14ac:dyDescent="0.25">
      <c r="B3" s="155" t="s">
        <v>14</v>
      </c>
      <c r="C3" s="156"/>
    </row>
    <row r="4" spans="2:3" x14ac:dyDescent="0.25">
      <c r="B4" s="2" t="s">
        <v>1</v>
      </c>
      <c r="C4" s="157" t="s">
        <v>2</v>
      </c>
    </row>
    <row r="5" spans="2:3" x14ac:dyDescent="0.25">
      <c r="B5" s="2" t="s">
        <v>3</v>
      </c>
      <c r="C5" s="157" t="s">
        <v>4</v>
      </c>
    </row>
    <row r="6" spans="2:3" x14ac:dyDescent="0.25">
      <c r="B6" s="2" t="s">
        <v>5</v>
      </c>
      <c r="C6" s="157" t="s">
        <v>6</v>
      </c>
    </row>
    <row r="7" spans="2:3" x14ac:dyDescent="0.25">
      <c r="B7" s="2" t="s">
        <v>7</v>
      </c>
      <c r="C7" s="157" t="s">
        <v>8</v>
      </c>
    </row>
    <row r="8" spans="2:3" x14ac:dyDescent="0.25">
      <c r="B8" s="2" t="s">
        <v>9</v>
      </c>
      <c r="C8" s="157" t="s">
        <v>10</v>
      </c>
    </row>
    <row r="9" spans="2:3" x14ac:dyDescent="0.25">
      <c r="B9" s="2" t="s">
        <v>11</v>
      </c>
      <c r="C9" s="157" t="s">
        <v>12</v>
      </c>
    </row>
  </sheetData>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I26"/>
  <sheetViews>
    <sheetView showGridLines="0" topLeftCell="A8" workbookViewId="0">
      <selection activeCell="B25" sqref="B25"/>
    </sheetView>
  </sheetViews>
  <sheetFormatPr baseColWidth="10" defaultColWidth="9.140625" defaultRowHeight="15" x14ac:dyDescent="0.25"/>
  <cols>
    <col min="1" max="1" width="3.5703125" style="1" customWidth="1"/>
    <col min="2" max="2" width="61.85546875" style="1" customWidth="1"/>
    <col min="3" max="4" width="21.5703125" style="1" customWidth="1"/>
    <col min="5" max="5" width="3.5703125" style="1" customWidth="1"/>
    <col min="6" max="6" width="9.140625" style="1"/>
    <col min="7" max="7" width="15.42578125" style="1" bestFit="1" customWidth="1"/>
    <col min="8" max="9" width="13.28515625" style="1" bestFit="1" customWidth="1"/>
    <col min="10" max="16384" width="9.140625" style="1"/>
  </cols>
  <sheetData>
    <row r="1" spans="1:9" x14ac:dyDescent="0.25">
      <c r="A1" s="2" t="s">
        <v>13</v>
      </c>
    </row>
    <row r="2" spans="1:9" x14ac:dyDescent="0.25">
      <c r="B2" s="169" t="s">
        <v>14</v>
      </c>
      <c r="C2" s="169"/>
      <c r="D2" s="169"/>
    </row>
    <row r="3" spans="1:9" x14ac:dyDescent="0.25">
      <c r="B3" s="170" t="s">
        <v>1</v>
      </c>
      <c r="C3" s="170"/>
      <c r="D3" s="170"/>
    </row>
    <row r="4" spans="1:9" x14ac:dyDescent="0.25">
      <c r="B4" s="168" t="s">
        <v>146</v>
      </c>
      <c r="C4" s="168"/>
      <c r="D4" s="168"/>
    </row>
    <row r="5" spans="1:9" x14ac:dyDescent="0.25">
      <c r="B5" s="168" t="s">
        <v>15</v>
      </c>
      <c r="C5" s="168"/>
      <c r="D5" s="112"/>
    </row>
    <row r="7" spans="1:9" x14ac:dyDescent="0.25">
      <c r="B7" s="136" t="s">
        <v>16</v>
      </c>
      <c r="C7" s="137">
        <v>45291</v>
      </c>
      <c r="D7" s="137">
        <v>44926</v>
      </c>
    </row>
    <row r="8" spans="1:9" x14ac:dyDescent="0.25">
      <c r="B8" s="138" t="s">
        <v>160</v>
      </c>
      <c r="C8" s="139">
        <v>29200000</v>
      </c>
      <c r="D8" s="140">
        <v>10000000</v>
      </c>
    </row>
    <row r="9" spans="1:9" ht="18.75" customHeight="1" x14ac:dyDescent="0.25">
      <c r="B9" s="141" t="s">
        <v>161</v>
      </c>
      <c r="C9" s="139">
        <v>41934020200</v>
      </c>
      <c r="D9" s="142">
        <v>27833741461</v>
      </c>
    </row>
    <row r="10" spans="1:9" ht="18.75" customHeight="1" x14ac:dyDescent="0.25">
      <c r="B10" s="80" t="s">
        <v>162</v>
      </c>
      <c r="C10" s="139">
        <v>2137117854</v>
      </c>
      <c r="D10" s="70">
        <v>1419567687</v>
      </c>
    </row>
    <row r="11" spans="1:9" x14ac:dyDescent="0.25">
      <c r="B11" s="143" t="s">
        <v>17</v>
      </c>
      <c r="C11" s="144">
        <f>SUM(C8:C10)</f>
        <v>44100338054</v>
      </c>
      <c r="D11" s="144">
        <f>SUM(D8:D10)</f>
        <v>29263309148</v>
      </c>
      <c r="H11" s="46"/>
    </row>
    <row r="12" spans="1:9" x14ac:dyDescent="0.25">
      <c r="B12" s="143" t="s">
        <v>18</v>
      </c>
      <c r="C12" s="144"/>
      <c r="D12" s="144"/>
    </row>
    <row r="13" spans="1:9" x14ac:dyDescent="0.25">
      <c r="B13" s="138" t="s">
        <v>19</v>
      </c>
      <c r="C13" s="145">
        <v>0</v>
      </c>
      <c r="D13" s="145">
        <v>0</v>
      </c>
    </row>
    <row r="14" spans="1:9" x14ac:dyDescent="0.25">
      <c r="B14" s="146" t="s">
        <v>163</v>
      </c>
      <c r="C14" s="147">
        <v>102198504</v>
      </c>
      <c r="D14" s="147">
        <v>54441983</v>
      </c>
      <c r="I14" s="46"/>
    </row>
    <row r="15" spans="1:9" x14ac:dyDescent="0.25">
      <c r="B15" s="148" t="s">
        <v>20</v>
      </c>
      <c r="C15" s="147">
        <v>0</v>
      </c>
      <c r="D15" s="147">
        <v>0</v>
      </c>
    </row>
    <row r="16" spans="1:9" x14ac:dyDescent="0.25">
      <c r="B16" s="143" t="s">
        <v>21</v>
      </c>
      <c r="C16" s="144">
        <f>SUM(C13:C15)</f>
        <v>102198504</v>
      </c>
      <c r="D16" s="144">
        <f>SUM(D13:D15)</f>
        <v>54441983</v>
      </c>
    </row>
    <row r="17" spans="2:5" x14ac:dyDescent="0.25">
      <c r="B17" s="143" t="s">
        <v>22</v>
      </c>
      <c r="C17" s="149">
        <f>+C11-C16</f>
        <v>43998139550</v>
      </c>
      <c r="D17" s="149">
        <f>+D11-D16</f>
        <v>29208867165</v>
      </c>
    </row>
    <row r="18" spans="2:5" x14ac:dyDescent="0.25">
      <c r="B18" s="143" t="s">
        <v>23</v>
      </c>
      <c r="C18" s="144">
        <v>4300</v>
      </c>
      <c r="D18" s="144">
        <v>2871</v>
      </c>
    </row>
    <row r="19" spans="2:5" x14ac:dyDescent="0.25">
      <c r="B19" s="143" t="s">
        <v>24</v>
      </c>
      <c r="C19" s="150">
        <f>+C17/C18</f>
        <v>10232125.476744186</v>
      </c>
      <c r="D19" s="150">
        <f>+D17/D18</f>
        <v>10173760.768025078</v>
      </c>
    </row>
    <row r="21" spans="2:5" x14ac:dyDescent="0.25">
      <c r="B21" s="167" t="s">
        <v>25</v>
      </c>
      <c r="C21" s="167"/>
      <c r="D21" s="124"/>
    </row>
    <row r="22" spans="2:5" x14ac:dyDescent="0.25">
      <c r="B22" s="58"/>
      <c r="C22" s="151"/>
      <c r="D22" s="151"/>
      <c r="E22" s="46"/>
    </row>
    <row r="23" spans="2:5" x14ac:dyDescent="0.25">
      <c r="C23" s="125"/>
      <c r="D23" s="125"/>
      <c r="E23" s="125"/>
    </row>
    <row r="24" spans="2:5" x14ac:dyDescent="0.25">
      <c r="C24" s="125"/>
      <c r="D24" s="125"/>
      <c r="E24" s="152"/>
    </row>
    <row r="25" spans="2:5" x14ac:dyDescent="0.25">
      <c r="C25" s="153"/>
      <c r="D25" s="153"/>
    </row>
    <row r="26" spans="2:5" x14ac:dyDescent="0.25">
      <c r="C26" s="154"/>
      <c r="D26" s="154"/>
    </row>
  </sheetData>
  <mergeCells count="5">
    <mergeCell ref="B21:C21"/>
    <mergeCell ref="B5:C5"/>
    <mergeCell ref="B4:D4"/>
    <mergeCell ref="B2:D2"/>
    <mergeCell ref="B3:D3"/>
  </mergeCells>
  <hyperlinks>
    <hyperlink ref="A1" location="INDICE!A1" display="INDICE" xr:uid="{8011420F-FF3C-4BAB-905F-8603FE11EE5B}"/>
    <hyperlink ref="B9" location="'06'!A1" display="Inversiones AnexoI" xr:uid="{8995698F-3277-4094-9044-2B6645F728BF}"/>
  </hyperlinks>
  <pageMargins left="0.7" right="0.7" top="0.75" bottom="0.75" header="0.3" footer="0.3"/>
  <pageSetup orientation="portrait" r:id="rId1"/>
  <ignoredErrors>
    <ignoredError sqref="C11:D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E21"/>
  <sheetViews>
    <sheetView showGridLines="0" workbookViewId="0">
      <selection activeCell="B1" sqref="B1"/>
    </sheetView>
  </sheetViews>
  <sheetFormatPr baseColWidth="10" defaultColWidth="11.42578125" defaultRowHeight="15" x14ac:dyDescent="0.25"/>
  <cols>
    <col min="1" max="1" width="3.5703125" style="1" customWidth="1"/>
    <col min="2" max="2" width="61" style="1" customWidth="1"/>
    <col min="3" max="4" width="18.7109375" style="1" customWidth="1"/>
    <col min="5" max="5" width="3.5703125" style="1" customWidth="1"/>
    <col min="6" max="16384" width="11.42578125" style="1"/>
  </cols>
  <sheetData>
    <row r="1" spans="1:5" x14ac:dyDescent="0.25">
      <c r="A1" s="2" t="s">
        <v>13</v>
      </c>
    </row>
    <row r="2" spans="1:5" x14ac:dyDescent="0.25">
      <c r="B2" s="169" t="s">
        <v>14</v>
      </c>
      <c r="C2" s="169"/>
      <c r="D2" s="169"/>
    </row>
    <row r="3" spans="1:5" x14ac:dyDescent="0.25">
      <c r="B3" s="170" t="s">
        <v>26</v>
      </c>
      <c r="C3" s="170"/>
      <c r="D3" s="170"/>
    </row>
    <row r="4" spans="1:5" x14ac:dyDescent="0.25">
      <c r="B4" s="168" t="str">
        <f>+'01'!B4</f>
        <v>Correspondiente al 31/12/2023 comparativo con el periodo 31/12/2022</v>
      </c>
      <c r="C4" s="168"/>
      <c r="D4" s="168"/>
    </row>
    <row r="5" spans="1:5" x14ac:dyDescent="0.25">
      <c r="B5" s="168" t="s">
        <v>15</v>
      </c>
      <c r="C5" s="168"/>
      <c r="D5" s="112"/>
    </row>
    <row r="6" spans="1:5" x14ac:dyDescent="0.25">
      <c r="B6" s="112"/>
      <c r="C6" s="112"/>
      <c r="D6" s="112"/>
    </row>
    <row r="7" spans="1:5" s="58" customFormat="1" x14ac:dyDescent="0.25">
      <c r="B7" s="126" t="s">
        <v>27</v>
      </c>
      <c r="C7" s="127">
        <f>+'01'!C7</f>
        <v>45291</v>
      </c>
      <c r="D7" s="127">
        <f>+'01'!D7</f>
        <v>44926</v>
      </c>
    </row>
    <row r="8" spans="1:5" x14ac:dyDescent="0.25">
      <c r="B8" s="76" t="s">
        <v>159</v>
      </c>
      <c r="C8" s="84">
        <v>958490653</v>
      </c>
      <c r="D8" s="84">
        <v>870172599</v>
      </c>
      <c r="E8" s="47"/>
    </row>
    <row r="9" spans="1:5" x14ac:dyDescent="0.25">
      <c r="B9" s="76" t="s">
        <v>28</v>
      </c>
      <c r="C9" s="86">
        <v>0</v>
      </c>
      <c r="D9" s="86">
        <v>0</v>
      </c>
    </row>
    <row r="10" spans="1:5" ht="18.75" customHeight="1" x14ac:dyDescent="0.25">
      <c r="B10" s="76" t="s">
        <v>29</v>
      </c>
      <c r="C10" s="86">
        <v>0</v>
      </c>
      <c r="D10" s="86">
        <v>0</v>
      </c>
    </row>
    <row r="11" spans="1:5" s="58" customFormat="1" ht="18.75" customHeight="1" x14ac:dyDescent="0.25">
      <c r="B11" s="113" t="s">
        <v>30</v>
      </c>
      <c r="C11" s="114">
        <f>SUM(C8:C10)</f>
        <v>958490653</v>
      </c>
      <c r="D11" s="114">
        <f>SUM(D8:D10)</f>
        <v>870172599</v>
      </c>
    </row>
    <row r="12" spans="1:5" s="58" customFormat="1" x14ac:dyDescent="0.25">
      <c r="B12" s="133" t="s">
        <v>31</v>
      </c>
      <c r="C12" s="134"/>
      <c r="D12" s="134"/>
    </row>
    <row r="13" spans="1:5" x14ac:dyDescent="0.25">
      <c r="B13" s="73" t="s">
        <v>32</v>
      </c>
      <c r="C13" s="84">
        <v>729908647</v>
      </c>
      <c r="D13" s="84">
        <v>481775239</v>
      </c>
    </row>
    <row r="14" spans="1:5" x14ac:dyDescent="0.25">
      <c r="B14" s="76" t="s">
        <v>150</v>
      </c>
      <c r="C14" s="86">
        <v>13090911</v>
      </c>
      <c r="D14" s="86">
        <v>0</v>
      </c>
    </row>
    <row r="15" spans="1:5" x14ac:dyDescent="0.25">
      <c r="B15" s="76" t="s">
        <v>33</v>
      </c>
      <c r="C15" s="86">
        <v>0</v>
      </c>
      <c r="D15" s="86">
        <v>0</v>
      </c>
    </row>
    <row r="16" spans="1:5" x14ac:dyDescent="0.25">
      <c r="B16" s="76" t="s">
        <v>34</v>
      </c>
      <c r="C16" s="86">
        <v>0</v>
      </c>
      <c r="D16" s="86">
        <v>0</v>
      </c>
    </row>
    <row r="17" spans="2:4" s="58" customFormat="1" x14ac:dyDescent="0.25">
      <c r="B17" s="113" t="s">
        <v>35</v>
      </c>
      <c r="C17" s="114">
        <f>SUM(C13:C16)</f>
        <v>742999558</v>
      </c>
      <c r="D17" s="114">
        <f>SUM(D13:D16)</f>
        <v>481775239</v>
      </c>
    </row>
    <row r="18" spans="2:4" s="58" customFormat="1" x14ac:dyDescent="0.25">
      <c r="B18" s="113" t="s">
        <v>36</v>
      </c>
      <c r="C18" s="114">
        <f>+C11-C17</f>
        <v>215491095</v>
      </c>
      <c r="D18" s="114">
        <f>+D11-D17</f>
        <v>388397360</v>
      </c>
    </row>
    <row r="19" spans="2:4" x14ac:dyDescent="0.25">
      <c r="B19" s="171"/>
      <c r="C19" s="171"/>
      <c r="D19" s="135"/>
    </row>
    <row r="20" spans="2:4" x14ac:dyDescent="0.25">
      <c r="C20" s="46"/>
      <c r="D20" s="46"/>
    </row>
    <row r="21" spans="2:4" x14ac:dyDescent="0.25">
      <c r="B21" s="167" t="s">
        <v>25</v>
      </c>
      <c r="C21" s="167"/>
      <c r="D21" s="124"/>
    </row>
  </sheetData>
  <mergeCells count="6">
    <mergeCell ref="B2:D2"/>
    <mergeCell ref="B21:C21"/>
    <mergeCell ref="B5:C5"/>
    <mergeCell ref="B19:C19"/>
    <mergeCell ref="B4:D4"/>
    <mergeCell ref="B3:D3"/>
  </mergeCells>
  <hyperlinks>
    <hyperlink ref="A1" location="INDICE!A1" display="INDICE" xr:uid="{54F60889-20ED-4A78-BF89-A9664C0F21D7}"/>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22"/>
  <sheetViews>
    <sheetView showGridLines="0" workbookViewId="0">
      <selection activeCell="B1" sqref="B1"/>
    </sheetView>
  </sheetViews>
  <sheetFormatPr baseColWidth="10" defaultColWidth="11.42578125" defaultRowHeight="15" x14ac:dyDescent="0.25"/>
  <cols>
    <col min="1" max="1" width="3.5703125" style="1" customWidth="1"/>
    <col min="2" max="2" width="30.85546875" style="1" customWidth="1"/>
    <col min="3" max="3" width="22.140625" style="1" bestFit="1" customWidth="1"/>
    <col min="4" max="4" width="20" style="1" customWidth="1"/>
    <col min="5" max="5" width="22.7109375" style="1" customWidth="1"/>
    <col min="6" max="6" width="3.5703125" style="1" customWidth="1"/>
    <col min="7" max="7" width="11.42578125" style="1"/>
    <col min="8" max="8" width="17" style="1" bestFit="1" customWidth="1"/>
    <col min="9" max="16384" width="11.42578125" style="1"/>
  </cols>
  <sheetData>
    <row r="1" spans="1:10" x14ac:dyDescent="0.25">
      <c r="A1" s="2" t="s">
        <v>13</v>
      </c>
    </row>
    <row r="2" spans="1:10" x14ac:dyDescent="0.25">
      <c r="B2" s="169" t="s">
        <v>14</v>
      </c>
      <c r="C2" s="169"/>
      <c r="D2" s="169"/>
      <c r="E2" s="169"/>
    </row>
    <row r="3" spans="1:10" x14ac:dyDescent="0.25">
      <c r="B3" s="170" t="s">
        <v>5</v>
      </c>
      <c r="C3" s="170"/>
      <c r="D3" s="170"/>
      <c r="E3" s="170"/>
    </row>
    <row r="4" spans="1:10" x14ac:dyDescent="0.25">
      <c r="B4" s="168" t="str">
        <f>+'02'!B4</f>
        <v>Correspondiente al 31/12/2023 comparativo con el periodo 31/12/2022</v>
      </c>
      <c r="C4" s="168"/>
      <c r="D4" s="168"/>
      <c r="E4" s="168"/>
    </row>
    <row r="5" spans="1:10" x14ac:dyDescent="0.25">
      <c r="B5" s="168" t="s">
        <v>15</v>
      </c>
      <c r="C5" s="168"/>
      <c r="D5" s="168"/>
      <c r="E5" s="168"/>
    </row>
    <row r="7" spans="1:10" x14ac:dyDescent="0.25">
      <c r="B7" s="126" t="s">
        <v>37</v>
      </c>
      <c r="C7" s="126" t="s">
        <v>38</v>
      </c>
      <c r="D7" s="126" t="s">
        <v>39</v>
      </c>
      <c r="E7" s="127" t="s">
        <v>147</v>
      </c>
    </row>
    <row r="8" spans="1:10" x14ac:dyDescent="0.25">
      <c r="B8" s="113" t="s">
        <v>40</v>
      </c>
      <c r="C8" s="114">
        <v>28820469805</v>
      </c>
      <c r="D8" s="114">
        <v>388397360</v>
      </c>
      <c r="E8" s="114">
        <f>+C8+D8</f>
        <v>29208867165</v>
      </c>
      <c r="G8" s="128"/>
      <c r="H8" s="128"/>
      <c r="I8" s="128"/>
      <c r="J8" s="47"/>
    </row>
    <row r="9" spans="1:10" x14ac:dyDescent="0.25">
      <c r="B9" s="129" t="s">
        <v>41</v>
      </c>
      <c r="C9" s="84"/>
      <c r="D9" s="84"/>
      <c r="E9" s="84"/>
    </row>
    <row r="10" spans="1:10" x14ac:dyDescent="0.25">
      <c r="B10" s="76" t="s">
        <v>42</v>
      </c>
      <c r="C10" s="130">
        <v>14573781290</v>
      </c>
      <c r="D10" s="86"/>
      <c r="E10" s="86"/>
    </row>
    <row r="11" spans="1:10" x14ac:dyDescent="0.25">
      <c r="B11" s="76" t="s">
        <v>43</v>
      </c>
      <c r="C11" s="86">
        <v>0</v>
      </c>
      <c r="D11" s="86"/>
      <c r="E11" s="86"/>
    </row>
    <row r="12" spans="1:10" x14ac:dyDescent="0.25">
      <c r="B12" s="131" t="s">
        <v>44</v>
      </c>
      <c r="C12" s="132">
        <f>+C10+C11</f>
        <v>14573781290</v>
      </c>
      <c r="D12" s="88"/>
      <c r="E12" s="88"/>
    </row>
    <row r="13" spans="1:10" x14ac:dyDescent="0.25">
      <c r="B13" s="172" t="s">
        <v>45</v>
      </c>
      <c r="C13" s="174">
        <f>+E8+C12</f>
        <v>43782648455</v>
      </c>
      <c r="D13" s="174">
        <f>+'02'!C18</f>
        <v>215491095</v>
      </c>
      <c r="E13" s="129" t="s">
        <v>148</v>
      </c>
    </row>
    <row r="14" spans="1:10" x14ac:dyDescent="0.25">
      <c r="B14" s="173"/>
      <c r="C14" s="175"/>
      <c r="D14" s="175"/>
      <c r="E14" s="132">
        <f>+C13+D13</f>
        <v>43998139550</v>
      </c>
      <c r="H14" s="46"/>
    </row>
    <row r="16" spans="1:10" x14ac:dyDescent="0.25">
      <c r="B16" s="167" t="s">
        <v>25</v>
      </c>
      <c r="C16" s="167"/>
      <c r="D16" s="167"/>
      <c r="E16" s="167"/>
    </row>
    <row r="17" spans="3:5" x14ac:dyDescent="0.25">
      <c r="D17" s="46"/>
      <c r="E17" s="46"/>
    </row>
    <row r="18" spans="3:5" x14ac:dyDescent="0.25">
      <c r="D18" s="46"/>
    </row>
    <row r="19" spans="3:5" x14ac:dyDescent="0.25">
      <c r="C19" s="125"/>
    </row>
    <row r="20" spans="3:5" x14ac:dyDescent="0.25">
      <c r="C20" s="125"/>
    </row>
    <row r="21" spans="3:5" x14ac:dyDescent="0.25">
      <c r="C21" s="125"/>
    </row>
    <row r="22" spans="3:5" x14ac:dyDescent="0.25">
      <c r="C22" s="46"/>
      <c r="D22" s="46"/>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F37"/>
  <sheetViews>
    <sheetView showGridLines="0" workbookViewId="0">
      <selection activeCell="B1" sqref="B1"/>
    </sheetView>
  </sheetViews>
  <sheetFormatPr baseColWidth="10" defaultColWidth="11.42578125" defaultRowHeight="15" x14ac:dyDescent="0.25"/>
  <cols>
    <col min="1" max="1" width="3.5703125" style="1" customWidth="1"/>
    <col min="2" max="2" width="57.42578125" style="1" customWidth="1"/>
    <col min="3" max="3" width="22.140625" style="1" bestFit="1" customWidth="1"/>
    <col min="4" max="4" width="23.42578125" style="1" bestFit="1" customWidth="1"/>
    <col min="5" max="5" width="3.5703125" style="1" customWidth="1"/>
    <col min="6" max="16384" width="11.42578125" style="1"/>
  </cols>
  <sheetData>
    <row r="1" spans="1:5" x14ac:dyDescent="0.25">
      <c r="A1" s="2" t="s">
        <v>13</v>
      </c>
    </row>
    <row r="2" spans="1:5" x14ac:dyDescent="0.25">
      <c r="B2" s="169" t="s">
        <v>14</v>
      </c>
      <c r="C2" s="169"/>
      <c r="D2" s="169"/>
    </row>
    <row r="3" spans="1:5" x14ac:dyDescent="0.25">
      <c r="B3" s="170" t="s">
        <v>7</v>
      </c>
      <c r="C3" s="170"/>
      <c r="D3" s="170"/>
    </row>
    <row r="4" spans="1:5" x14ac:dyDescent="0.25">
      <c r="B4" s="168" t="str">
        <f>+'03'!B4</f>
        <v>Correspondiente al 31/12/2023 comparativo con el periodo 31/12/2022</v>
      </c>
      <c r="C4" s="168"/>
      <c r="D4" s="168"/>
    </row>
    <row r="5" spans="1:5" x14ac:dyDescent="0.25">
      <c r="B5" s="168" t="s">
        <v>15</v>
      </c>
      <c r="C5" s="168"/>
      <c r="D5" s="112"/>
    </row>
    <row r="7" spans="1:5" s="58" customFormat="1" x14ac:dyDescent="0.25">
      <c r="B7" s="54" t="s">
        <v>46</v>
      </c>
      <c r="C7" s="55">
        <f>+'02'!C7</f>
        <v>45291</v>
      </c>
      <c r="D7" s="55">
        <f>+'02'!D7</f>
        <v>44926</v>
      </c>
      <c r="E7" s="47"/>
    </row>
    <row r="8" spans="1:5" s="58" customFormat="1" x14ac:dyDescent="0.25">
      <c r="B8" s="113" t="s">
        <v>47</v>
      </c>
      <c r="C8" s="114">
        <v>10000000</v>
      </c>
      <c r="D8" s="114">
        <v>50000000</v>
      </c>
    </row>
    <row r="9" spans="1:5" s="58" customFormat="1" x14ac:dyDescent="0.25">
      <c r="B9" s="115" t="s">
        <v>48</v>
      </c>
      <c r="C9" s="116"/>
      <c r="D9" s="116"/>
    </row>
    <row r="10" spans="1:5" s="58" customFormat="1" x14ac:dyDescent="0.25">
      <c r="B10" s="115" t="s">
        <v>49</v>
      </c>
      <c r="C10" s="117"/>
      <c r="D10" s="117"/>
    </row>
    <row r="11" spans="1:5" x14ac:dyDescent="0.25">
      <c r="B11" s="67" t="s">
        <v>50</v>
      </c>
      <c r="C11" s="86">
        <v>945399742</v>
      </c>
      <c r="D11" s="86">
        <v>388397360</v>
      </c>
    </row>
    <row r="12" spans="1:5" x14ac:dyDescent="0.25">
      <c r="B12" s="67" t="s">
        <v>51</v>
      </c>
      <c r="C12" s="86">
        <v>0</v>
      </c>
      <c r="D12" s="86">
        <v>0</v>
      </c>
    </row>
    <row r="13" spans="1:5" x14ac:dyDescent="0.25">
      <c r="B13" s="67" t="s">
        <v>52</v>
      </c>
      <c r="C13" s="86">
        <v>0</v>
      </c>
      <c r="D13" s="86">
        <v>0</v>
      </c>
    </row>
    <row r="14" spans="1:5" x14ac:dyDescent="0.25">
      <c r="B14" s="67" t="s">
        <v>53</v>
      </c>
      <c r="C14" s="86">
        <v>0</v>
      </c>
      <c r="D14" s="86">
        <v>0</v>
      </c>
    </row>
    <row r="15" spans="1:5" s="58" customFormat="1" x14ac:dyDescent="0.25">
      <c r="B15" s="118" t="s">
        <v>54</v>
      </c>
      <c r="C15" s="117"/>
      <c r="D15" s="117"/>
    </row>
    <row r="16" spans="1:5" x14ac:dyDescent="0.25">
      <c r="B16" s="67" t="s">
        <v>55</v>
      </c>
      <c r="C16" s="86">
        <v>0</v>
      </c>
      <c r="D16" s="86">
        <v>0</v>
      </c>
    </row>
    <row r="17" spans="2:6" x14ac:dyDescent="0.25">
      <c r="B17" s="67" t="s">
        <v>56</v>
      </c>
      <c r="C17" s="86">
        <v>0</v>
      </c>
      <c r="D17" s="86">
        <v>-7754228016</v>
      </c>
    </row>
    <row r="18" spans="2:6" x14ac:dyDescent="0.25">
      <c r="B18" s="67" t="s">
        <v>57</v>
      </c>
      <c r="C18" s="86">
        <v>-682152126</v>
      </c>
      <c r="D18" s="86">
        <v>-349844515</v>
      </c>
    </row>
    <row r="19" spans="2:6" x14ac:dyDescent="0.25">
      <c r="B19" s="67" t="s">
        <v>58</v>
      </c>
      <c r="C19" s="86">
        <v>-14100278739</v>
      </c>
      <c r="D19" s="86">
        <v>0</v>
      </c>
    </row>
    <row r="20" spans="2:6" x14ac:dyDescent="0.25">
      <c r="B20" s="67" t="s">
        <v>59</v>
      </c>
      <c r="C20" s="86">
        <v>0</v>
      </c>
      <c r="D20" s="86">
        <v>0</v>
      </c>
    </row>
    <row r="21" spans="2:6" x14ac:dyDescent="0.25">
      <c r="B21" s="67" t="s">
        <v>60</v>
      </c>
      <c r="C21" s="86">
        <v>0</v>
      </c>
      <c r="D21" s="86">
        <v>0</v>
      </c>
    </row>
    <row r="22" spans="2:6" x14ac:dyDescent="0.25">
      <c r="B22" s="67" t="s">
        <v>61</v>
      </c>
      <c r="C22" s="86">
        <v>0</v>
      </c>
      <c r="D22" s="86">
        <v>0</v>
      </c>
    </row>
    <row r="23" spans="2:6" x14ac:dyDescent="0.25">
      <c r="B23" s="67" t="s">
        <v>62</v>
      </c>
      <c r="C23" s="88">
        <v>-717550167</v>
      </c>
      <c r="D23" s="88">
        <v>-1382814369</v>
      </c>
    </row>
    <row r="24" spans="2:6" s="52" customFormat="1" ht="30" x14ac:dyDescent="0.25">
      <c r="B24" s="119" t="s">
        <v>63</v>
      </c>
      <c r="C24" s="120">
        <f>SUM(C9:C23)</f>
        <v>-14554581290</v>
      </c>
      <c r="D24" s="120">
        <f>SUM(D9:D23)</f>
        <v>-9098489540</v>
      </c>
    </row>
    <row r="25" spans="2:6" ht="6.75" customHeight="1" x14ac:dyDescent="0.25">
      <c r="B25" s="67"/>
      <c r="C25" s="84"/>
      <c r="D25" s="84"/>
    </row>
    <row r="26" spans="2:6" s="58" customFormat="1" x14ac:dyDescent="0.25">
      <c r="B26" s="115" t="s">
        <v>64</v>
      </c>
      <c r="C26" s="117"/>
      <c r="D26" s="117"/>
    </row>
    <row r="27" spans="2:6" x14ac:dyDescent="0.25">
      <c r="B27" s="67" t="s">
        <v>65</v>
      </c>
      <c r="C27" s="86">
        <v>0</v>
      </c>
      <c r="D27" s="86">
        <v>0</v>
      </c>
    </row>
    <row r="28" spans="2:6" x14ac:dyDescent="0.25">
      <c r="B28" s="67" t="s">
        <v>42</v>
      </c>
      <c r="C28" s="88">
        <v>14573781290</v>
      </c>
      <c r="D28" s="88">
        <v>9058489540</v>
      </c>
    </row>
    <row r="29" spans="2:6" s="50" customFormat="1" ht="30" x14ac:dyDescent="0.25">
      <c r="B29" s="121" t="s">
        <v>66</v>
      </c>
      <c r="C29" s="120">
        <f>+C27+C28</f>
        <v>14573781290</v>
      </c>
      <c r="D29" s="120">
        <f>+D27+D28</f>
        <v>9058489540</v>
      </c>
    </row>
    <row r="30" spans="2:6" ht="6.75" customHeight="1" x14ac:dyDescent="0.25">
      <c r="B30" s="67"/>
      <c r="C30" s="122"/>
      <c r="D30" s="122"/>
    </row>
    <row r="31" spans="2:6" s="58" customFormat="1" x14ac:dyDescent="0.25">
      <c r="B31" s="113" t="s">
        <v>67</v>
      </c>
      <c r="C31" s="123">
        <f>+C8+C24+C29</f>
        <v>29200000</v>
      </c>
      <c r="D31" s="123">
        <f>+D8+D24+D29</f>
        <v>10000000</v>
      </c>
    </row>
    <row r="32" spans="2:6" x14ac:dyDescent="0.25">
      <c r="F32" s="58"/>
    </row>
    <row r="33" spans="2:4" x14ac:dyDescent="0.25">
      <c r="B33" s="167" t="s">
        <v>25</v>
      </c>
      <c r="C33" s="167"/>
      <c r="D33" s="124"/>
    </row>
    <row r="34" spans="2:4" x14ac:dyDescent="0.25">
      <c r="C34" s="46"/>
      <c r="D34" s="46"/>
    </row>
    <row r="35" spans="2:4" x14ac:dyDescent="0.25">
      <c r="C35" s="46"/>
      <c r="D35" s="46"/>
    </row>
    <row r="36" spans="2:4" x14ac:dyDescent="0.25">
      <c r="C36" s="125"/>
      <c r="D36" s="125"/>
    </row>
    <row r="37" spans="2:4" x14ac:dyDescent="0.25">
      <c r="C37" s="125"/>
      <c r="D37" s="125"/>
    </row>
  </sheetData>
  <mergeCells count="5">
    <mergeCell ref="B5:C5"/>
    <mergeCell ref="B33:C33"/>
    <mergeCell ref="B2:D2"/>
    <mergeCell ref="B3:D3"/>
    <mergeCell ref="B4:D4"/>
  </mergeCells>
  <hyperlinks>
    <hyperlink ref="A1" location="INDICE!A1" display="INDICE" xr:uid="{38BAEDDE-5CD6-49B7-BCF8-E856A41163BA}"/>
  </hyperlinks>
  <pageMargins left="0.7" right="0.7" top="0.75" bottom="0.75" header="0.3" footer="0.3"/>
  <ignoredErrors>
    <ignoredError sqref="C24:D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F139"/>
  <sheetViews>
    <sheetView showGridLines="0" workbookViewId="0">
      <pane ySplit="3" topLeftCell="A134" activePane="bottomLeft" state="frozen"/>
      <selection activeCell="B2" sqref="B2:F24"/>
      <selection pane="bottomLeft" activeCell="B147" sqref="B147"/>
    </sheetView>
  </sheetViews>
  <sheetFormatPr baseColWidth="10" defaultColWidth="11.42578125" defaultRowHeight="16.5" customHeight="1" x14ac:dyDescent="0.25"/>
  <cols>
    <col min="1" max="1" width="3.5703125" style="1" customWidth="1"/>
    <col min="2" max="2" width="37.5703125" style="1" customWidth="1"/>
    <col min="3" max="3" width="20.28515625" style="1" customWidth="1"/>
    <col min="4" max="4" width="22.140625" style="1" bestFit="1" customWidth="1"/>
    <col min="5" max="6" width="19.28515625" style="1" customWidth="1"/>
    <col min="7" max="7" width="3.5703125" style="1" customWidth="1"/>
    <col min="8" max="16384" width="11.42578125" style="1"/>
  </cols>
  <sheetData>
    <row r="1" spans="1:6" ht="15" x14ac:dyDescent="0.25">
      <c r="A1" s="2" t="s">
        <v>13</v>
      </c>
    </row>
    <row r="2" spans="1:6" ht="15" x14ac:dyDescent="0.25">
      <c r="B2" s="188" t="s">
        <v>14</v>
      </c>
      <c r="C2" s="188"/>
      <c r="D2" s="188"/>
      <c r="E2" s="188"/>
      <c r="F2" s="188"/>
    </row>
    <row r="3" spans="1:6" ht="15" x14ac:dyDescent="0.25">
      <c r="B3" s="189" t="s">
        <v>9</v>
      </c>
      <c r="C3" s="189"/>
      <c r="D3" s="189"/>
      <c r="E3" s="189"/>
      <c r="F3" s="189"/>
    </row>
    <row r="4" spans="1:6" ht="15" x14ac:dyDescent="0.25">
      <c r="B4" s="182" t="s">
        <v>68</v>
      </c>
      <c r="C4" s="182"/>
      <c r="D4" s="182"/>
      <c r="E4" s="182"/>
      <c r="F4" s="182"/>
    </row>
    <row r="5" spans="1:6" ht="16.5" customHeight="1" x14ac:dyDescent="0.25">
      <c r="B5" s="176" t="s">
        <v>69</v>
      </c>
      <c r="C5" s="176"/>
      <c r="D5" s="176"/>
      <c r="E5" s="176"/>
      <c r="F5" s="176"/>
    </row>
    <row r="6" spans="1:6" ht="15" x14ac:dyDescent="0.25">
      <c r="B6" s="176"/>
      <c r="C6" s="176"/>
      <c r="D6" s="176"/>
      <c r="E6" s="176"/>
      <c r="F6" s="176"/>
    </row>
    <row r="7" spans="1:6" ht="15" x14ac:dyDescent="0.25">
      <c r="B7" s="176"/>
      <c r="C7" s="176"/>
      <c r="D7" s="176"/>
      <c r="E7" s="176"/>
      <c r="F7" s="176"/>
    </row>
    <row r="8" spans="1:6" ht="15" x14ac:dyDescent="0.25">
      <c r="B8" s="176"/>
      <c r="C8" s="176"/>
      <c r="D8" s="176"/>
      <c r="E8" s="176"/>
      <c r="F8" s="176"/>
    </row>
    <row r="9" spans="1:6" ht="15" x14ac:dyDescent="0.25">
      <c r="B9" s="176"/>
      <c r="C9" s="176"/>
      <c r="D9" s="176"/>
      <c r="E9" s="176"/>
      <c r="F9" s="176"/>
    </row>
    <row r="10" spans="1:6" ht="15" x14ac:dyDescent="0.25">
      <c r="B10" s="176"/>
      <c r="C10" s="176"/>
      <c r="D10" s="176"/>
      <c r="E10" s="176"/>
      <c r="F10" s="176"/>
    </row>
    <row r="11" spans="1:6" ht="15" x14ac:dyDescent="0.25">
      <c r="B11" s="176"/>
      <c r="C11" s="176"/>
      <c r="D11" s="176"/>
      <c r="E11" s="176"/>
      <c r="F11" s="176"/>
    </row>
    <row r="12" spans="1:6" ht="15" x14ac:dyDescent="0.25">
      <c r="B12" s="176"/>
      <c r="C12" s="176"/>
      <c r="D12" s="176"/>
      <c r="E12" s="176"/>
      <c r="F12" s="176"/>
    </row>
    <row r="13" spans="1:6" ht="34.5" customHeight="1" x14ac:dyDescent="0.25">
      <c r="B13" s="176"/>
      <c r="C13" s="176"/>
      <c r="D13" s="176"/>
      <c r="E13" s="176"/>
      <c r="F13" s="176"/>
    </row>
    <row r="14" spans="1:6" ht="15" x14ac:dyDescent="0.25">
      <c r="B14" s="182" t="s">
        <v>70</v>
      </c>
      <c r="C14" s="182"/>
      <c r="D14" s="182"/>
      <c r="E14" s="182"/>
      <c r="F14" s="182"/>
    </row>
    <row r="16" spans="1:6" ht="15" x14ac:dyDescent="0.25">
      <c r="B16" s="182" t="s">
        <v>71</v>
      </c>
      <c r="C16" s="182"/>
      <c r="D16" s="182"/>
      <c r="E16" s="182"/>
      <c r="F16" s="182"/>
    </row>
    <row r="17" spans="2:6" ht="15" x14ac:dyDescent="0.25">
      <c r="B17" s="176" t="s">
        <v>151</v>
      </c>
      <c r="C17" s="176"/>
      <c r="D17" s="176"/>
      <c r="E17" s="176"/>
      <c r="F17" s="176"/>
    </row>
    <row r="18" spans="2:6" ht="15" x14ac:dyDescent="0.25">
      <c r="B18" s="176"/>
      <c r="C18" s="176"/>
      <c r="D18" s="176"/>
      <c r="E18" s="176"/>
      <c r="F18" s="176"/>
    </row>
    <row r="19" spans="2:6" ht="15" x14ac:dyDescent="0.25">
      <c r="B19" s="176"/>
      <c r="C19" s="176"/>
      <c r="D19" s="176"/>
      <c r="E19" s="176"/>
      <c r="F19" s="176"/>
    </row>
    <row r="20" spans="2:6" ht="15" x14ac:dyDescent="0.25">
      <c r="B20" s="176"/>
      <c r="C20" s="176"/>
      <c r="D20" s="176"/>
      <c r="E20" s="176"/>
      <c r="F20" s="176"/>
    </row>
    <row r="21" spans="2:6" ht="15" x14ac:dyDescent="0.25">
      <c r="B21" s="176"/>
      <c r="C21" s="176"/>
      <c r="D21" s="176"/>
      <c r="E21" s="176"/>
      <c r="F21" s="176"/>
    </row>
    <row r="22" spans="2:6" ht="15" x14ac:dyDescent="0.25">
      <c r="B22" s="176"/>
      <c r="C22" s="176"/>
      <c r="D22" s="176"/>
      <c r="E22" s="176"/>
      <c r="F22" s="176"/>
    </row>
    <row r="23" spans="2:6" ht="15" x14ac:dyDescent="0.25">
      <c r="B23" s="176"/>
      <c r="C23" s="176"/>
      <c r="D23" s="176"/>
      <c r="E23" s="176"/>
      <c r="F23" s="176"/>
    </row>
    <row r="24" spans="2:6" ht="15" x14ac:dyDescent="0.25">
      <c r="B24" s="176"/>
      <c r="C24" s="176"/>
      <c r="D24" s="176"/>
      <c r="E24" s="176"/>
      <c r="F24" s="176"/>
    </row>
    <row r="25" spans="2:6" ht="15" x14ac:dyDescent="0.25">
      <c r="B25" s="176"/>
      <c r="C25" s="176"/>
      <c r="D25" s="176"/>
      <c r="E25" s="176"/>
      <c r="F25" s="176"/>
    </row>
    <row r="26" spans="2:6" ht="15" x14ac:dyDescent="0.25">
      <c r="B26" s="176"/>
      <c r="C26" s="176"/>
      <c r="D26" s="176"/>
      <c r="E26" s="176"/>
      <c r="F26" s="176"/>
    </row>
    <row r="27" spans="2:6" ht="15" x14ac:dyDescent="0.25">
      <c r="B27" s="176"/>
      <c r="C27" s="176"/>
      <c r="D27" s="176"/>
      <c r="E27" s="176"/>
      <c r="F27" s="176"/>
    </row>
    <row r="28" spans="2:6" ht="15" x14ac:dyDescent="0.25">
      <c r="B28" s="176"/>
      <c r="C28" s="176"/>
      <c r="D28" s="176"/>
      <c r="E28" s="176"/>
      <c r="F28" s="176"/>
    </row>
    <row r="29" spans="2:6" ht="15" x14ac:dyDescent="0.25">
      <c r="B29" s="176"/>
      <c r="C29" s="176"/>
      <c r="D29" s="176"/>
      <c r="E29" s="176"/>
      <c r="F29" s="176"/>
    </row>
    <row r="30" spans="2:6" ht="15" x14ac:dyDescent="0.25">
      <c r="B30" s="176"/>
      <c r="C30" s="176"/>
      <c r="D30" s="176"/>
      <c r="E30" s="176"/>
      <c r="F30" s="176"/>
    </row>
    <row r="31" spans="2:6" ht="15" x14ac:dyDescent="0.25">
      <c r="B31" s="176"/>
      <c r="C31" s="176"/>
      <c r="D31" s="176"/>
      <c r="E31" s="176"/>
      <c r="F31" s="176"/>
    </row>
    <row r="32" spans="2:6" ht="15" x14ac:dyDescent="0.25">
      <c r="B32" s="176"/>
      <c r="C32" s="176"/>
      <c r="D32" s="176"/>
      <c r="E32" s="176"/>
      <c r="F32" s="176"/>
    </row>
    <row r="33" spans="2:6" ht="15" x14ac:dyDescent="0.25">
      <c r="B33" s="176"/>
      <c r="C33" s="176"/>
      <c r="D33" s="176"/>
      <c r="E33" s="176"/>
      <c r="F33" s="176"/>
    </row>
    <row r="34" spans="2:6" ht="15" x14ac:dyDescent="0.25">
      <c r="B34" s="176"/>
      <c r="C34" s="176"/>
      <c r="D34" s="176"/>
      <c r="E34" s="176"/>
      <c r="F34" s="176"/>
    </row>
    <row r="35" spans="2:6" ht="15" x14ac:dyDescent="0.25">
      <c r="B35" s="176"/>
      <c r="C35" s="176"/>
      <c r="D35" s="176"/>
      <c r="E35" s="176"/>
      <c r="F35" s="176"/>
    </row>
    <row r="36" spans="2:6" ht="15" x14ac:dyDescent="0.25">
      <c r="B36" s="176"/>
      <c r="C36" s="176"/>
      <c r="D36" s="176"/>
      <c r="E36" s="176"/>
      <c r="F36" s="176"/>
    </row>
    <row r="37" spans="2:6" ht="15" x14ac:dyDescent="0.25">
      <c r="B37" s="176"/>
      <c r="C37" s="176"/>
      <c r="D37" s="176"/>
      <c r="E37" s="176"/>
      <c r="F37" s="176"/>
    </row>
    <row r="38" spans="2:6" ht="15" x14ac:dyDescent="0.25">
      <c r="B38" s="176"/>
      <c r="C38" s="176"/>
      <c r="D38" s="176"/>
      <c r="E38" s="176"/>
      <c r="F38" s="176"/>
    </row>
    <row r="39" spans="2:6" ht="15" x14ac:dyDescent="0.25">
      <c r="B39" s="176"/>
      <c r="C39" s="176"/>
      <c r="D39" s="176"/>
      <c r="E39" s="176"/>
      <c r="F39" s="176"/>
    </row>
    <row r="40" spans="2:6" ht="15" x14ac:dyDescent="0.25">
      <c r="B40" s="176"/>
      <c r="C40" s="176"/>
      <c r="D40" s="176"/>
      <c r="E40" s="176"/>
      <c r="F40" s="176"/>
    </row>
    <row r="41" spans="2:6" ht="15" x14ac:dyDescent="0.25">
      <c r="B41" s="176"/>
      <c r="C41" s="176"/>
      <c r="D41" s="176"/>
      <c r="E41" s="176"/>
      <c r="F41" s="176"/>
    </row>
    <row r="42" spans="2:6" ht="15" x14ac:dyDescent="0.25">
      <c r="B42" s="176"/>
      <c r="C42" s="176"/>
      <c r="D42" s="176"/>
      <c r="E42" s="176"/>
      <c r="F42" s="176"/>
    </row>
    <row r="43" spans="2:6" ht="15" x14ac:dyDescent="0.25">
      <c r="B43" s="176"/>
      <c r="C43" s="176"/>
      <c r="D43" s="176"/>
      <c r="E43" s="176"/>
      <c r="F43" s="176"/>
    </row>
    <row r="44" spans="2:6" ht="15" x14ac:dyDescent="0.25">
      <c r="B44" s="176"/>
      <c r="C44" s="176"/>
      <c r="D44" s="176"/>
      <c r="E44" s="176"/>
      <c r="F44" s="176"/>
    </row>
    <row r="45" spans="2:6" ht="15" x14ac:dyDescent="0.25">
      <c r="B45" s="176"/>
      <c r="C45" s="176"/>
      <c r="D45" s="176"/>
      <c r="E45" s="176"/>
      <c r="F45" s="176"/>
    </row>
    <row r="46" spans="2:6" ht="15" x14ac:dyDescent="0.25">
      <c r="B46" s="176"/>
      <c r="C46" s="176"/>
      <c r="D46" s="176"/>
      <c r="E46" s="176"/>
      <c r="F46" s="176"/>
    </row>
    <row r="47" spans="2:6" ht="15" x14ac:dyDescent="0.25">
      <c r="B47" s="176"/>
      <c r="C47" s="176"/>
      <c r="D47" s="176"/>
      <c r="E47" s="176"/>
      <c r="F47" s="176"/>
    </row>
    <row r="48" spans="2:6" ht="15" x14ac:dyDescent="0.25">
      <c r="B48" s="182" t="s">
        <v>72</v>
      </c>
      <c r="C48" s="182"/>
      <c r="D48" s="182"/>
      <c r="E48" s="182"/>
      <c r="F48" s="182"/>
    </row>
    <row r="49" spans="2:6" ht="15" x14ac:dyDescent="0.25">
      <c r="B49" s="176" t="s">
        <v>165</v>
      </c>
      <c r="C49" s="176"/>
      <c r="D49" s="176"/>
      <c r="E49" s="176"/>
      <c r="F49" s="176"/>
    </row>
    <row r="50" spans="2:6" ht="15" x14ac:dyDescent="0.25">
      <c r="B50" s="176"/>
      <c r="C50" s="176"/>
      <c r="D50" s="176"/>
      <c r="E50" s="176"/>
      <c r="F50" s="176"/>
    </row>
    <row r="51" spans="2:6" ht="15" x14ac:dyDescent="0.25">
      <c r="B51" s="51"/>
      <c r="C51" s="51"/>
      <c r="D51" s="51"/>
      <c r="E51" s="51"/>
      <c r="F51" s="51"/>
    </row>
    <row r="52" spans="2:6" ht="15" x14ac:dyDescent="0.25">
      <c r="B52" s="183" t="s">
        <v>73</v>
      </c>
      <c r="C52" s="183"/>
      <c r="D52" s="183"/>
      <c r="E52" s="183"/>
      <c r="F52" s="183"/>
    </row>
    <row r="54" spans="2:6" ht="15" x14ac:dyDescent="0.25">
      <c r="B54" s="176" t="s">
        <v>166</v>
      </c>
      <c r="C54" s="176"/>
      <c r="D54" s="176"/>
      <c r="E54" s="176"/>
      <c r="F54" s="176"/>
    </row>
    <row r="55" spans="2:6" ht="15" x14ac:dyDescent="0.25">
      <c r="B55" s="176"/>
      <c r="C55" s="176"/>
      <c r="D55" s="176"/>
      <c r="E55" s="176"/>
      <c r="F55" s="176"/>
    </row>
    <row r="56" spans="2:6" ht="15" x14ac:dyDescent="0.25">
      <c r="B56" s="176"/>
      <c r="C56" s="176"/>
      <c r="D56" s="176"/>
      <c r="E56" s="176"/>
      <c r="F56" s="176"/>
    </row>
    <row r="57" spans="2:6" ht="15" x14ac:dyDescent="0.25">
      <c r="B57" s="176" t="s">
        <v>149</v>
      </c>
      <c r="C57" s="176"/>
      <c r="D57" s="176"/>
      <c r="E57" s="176"/>
      <c r="F57" s="176"/>
    </row>
    <row r="58" spans="2:6" ht="15" x14ac:dyDescent="0.25">
      <c r="B58" s="176"/>
      <c r="C58" s="176"/>
      <c r="D58" s="176"/>
      <c r="E58" s="176"/>
      <c r="F58" s="176"/>
    </row>
    <row r="59" spans="2:6" ht="15" x14ac:dyDescent="0.25">
      <c r="B59" s="176" t="s">
        <v>74</v>
      </c>
      <c r="C59" s="176"/>
      <c r="D59" s="176"/>
      <c r="E59" s="176"/>
      <c r="F59" s="176"/>
    </row>
    <row r="60" spans="2:6" ht="15" x14ac:dyDescent="0.25">
      <c r="B60" s="176"/>
      <c r="C60" s="176"/>
      <c r="D60" s="176"/>
      <c r="E60" s="176"/>
      <c r="F60" s="176"/>
    </row>
    <row r="61" spans="2:6" ht="15" x14ac:dyDescent="0.25">
      <c r="B61" s="176" t="s">
        <v>75</v>
      </c>
      <c r="C61" s="176"/>
      <c r="D61" s="176"/>
      <c r="E61" s="176"/>
      <c r="F61" s="176"/>
    </row>
    <row r="62" spans="2:6" ht="15" x14ac:dyDescent="0.25">
      <c r="B62" s="176"/>
      <c r="C62" s="176"/>
      <c r="D62" s="176"/>
      <c r="E62" s="176"/>
      <c r="F62" s="176"/>
    </row>
    <row r="63" spans="2:6" ht="15" x14ac:dyDescent="0.25">
      <c r="B63" s="177" t="s">
        <v>76</v>
      </c>
      <c r="C63" s="177"/>
      <c r="D63" s="177"/>
      <c r="E63" s="177"/>
      <c r="F63" s="177"/>
    </row>
    <row r="64" spans="2:6" ht="15" x14ac:dyDescent="0.25">
      <c r="B64" s="177"/>
      <c r="C64" s="177"/>
      <c r="D64" s="177"/>
      <c r="E64" s="177"/>
      <c r="F64" s="177"/>
    </row>
    <row r="65" spans="2:6" ht="15" x14ac:dyDescent="0.25">
      <c r="B65" s="53"/>
      <c r="C65" s="53"/>
      <c r="D65" s="53"/>
      <c r="E65" s="53"/>
      <c r="F65" s="53"/>
    </row>
    <row r="66" spans="2:6" ht="15" x14ac:dyDescent="0.25">
      <c r="B66" s="54" t="s">
        <v>46</v>
      </c>
      <c r="C66" s="55">
        <v>45291</v>
      </c>
      <c r="D66" s="55">
        <v>44834</v>
      </c>
      <c r="E66" s="55">
        <v>44926</v>
      </c>
    </row>
    <row r="67" spans="2:6" ht="15" x14ac:dyDescent="0.25">
      <c r="B67" s="56" t="s">
        <v>77</v>
      </c>
      <c r="C67" s="57">
        <v>7263.59</v>
      </c>
      <c r="D67" s="57">
        <v>7078.87</v>
      </c>
      <c r="E67" s="57">
        <v>7322.9</v>
      </c>
    </row>
    <row r="68" spans="2:6" ht="15" x14ac:dyDescent="0.25">
      <c r="B68" s="56" t="s">
        <v>78</v>
      </c>
      <c r="C68" s="57">
        <v>7283.62</v>
      </c>
      <c r="D68" s="57">
        <v>7090.2</v>
      </c>
      <c r="E68" s="57">
        <v>7339.62</v>
      </c>
    </row>
    <row r="70" spans="2:6" ht="15" x14ac:dyDescent="0.25">
      <c r="B70" s="182" t="s">
        <v>79</v>
      </c>
      <c r="C70" s="182"/>
      <c r="D70" s="182"/>
      <c r="E70" s="182"/>
      <c r="F70" s="182"/>
    </row>
    <row r="71" spans="2:6" ht="16.5" customHeight="1" x14ac:dyDescent="0.25">
      <c r="B71" s="176" t="s">
        <v>152</v>
      </c>
      <c r="C71" s="176"/>
      <c r="D71" s="176"/>
      <c r="E71" s="176"/>
      <c r="F71" s="176"/>
    </row>
    <row r="72" spans="2:6" ht="16.5" customHeight="1" x14ac:dyDescent="0.25">
      <c r="B72" s="176"/>
      <c r="C72" s="176"/>
      <c r="D72" s="176"/>
      <c r="E72" s="176"/>
      <c r="F72" s="176"/>
    </row>
    <row r="73" spans="2:6" ht="16.5" customHeight="1" x14ac:dyDescent="0.25">
      <c r="B73" s="51"/>
      <c r="C73" s="51"/>
      <c r="D73" s="51"/>
      <c r="E73" s="51"/>
      <c r="F73" s="51"/>
    </row>
    <row r="74" spans="2:6" ht="15" customHeight="1" x14ac:dyDescent="0.25">
      <c r="B74" s="58" t="s">
        <v>139</v>
      </c>
      <c r="C74" s="59"/>
      <c r="D74" s="59"/>
      <c r="E74" s="59"/>
      <c r="F74" s="59"/>
    </row>
    <row r="75" spans="2:6" ht="15" x14ac:dyDescent="0.25">
      <c r="B75" s="177" t="s">
        <v>153</v>
      </c>
      <c r="C75" s="177"/>
      <c r="D75" s="177"/>
      <c r="E75" s="177"/>
      <c r="F75" s="177"/>
    </row>
    <row r="76" spans="2:6" ht="16.5" customHeight="1" x14ac:dyDescent="0.25">
      <c r="B76" s="177"/>
      <c r="C76" s="177"/>
      <c r="D76" s="177"/>
      <c r="E76" s="177"/>
      <c r="F76" s="177"/>
    </row>
    <row r="77" spans="2:6" ht="16.5" customHeight="1" x14ac:dyDescent="0.25">
      <c r="B77" s="53"/>
      <c r="C77" s="53"/>
      <c r="D77" s="53"/>
      <c r="E77" s="53"/>
      <c r="F77" s="53"/>
    </row>
    <row r="78" spans="2:6" ht="15" x14ac:dyDescent="0.25">
      <c r="B78" s="190" t="s">
        <v>80</v>
      </c>
      <c r="C78" s="190"/>
      <c r="D78" s="190"/>
      <c r="E78" s="190"/>
      <c r="F78" s="190"/>
    </row>
    <row r="79" spans="2:6" ht="15" x14ac:dyDescent="0.25">
      <c r="B79" s="177" t="s">
        <v>81</v>
      </c>
      <c r="C79" s="177"/>
      <c r="D79" s="177"/>
      <c r="E79" s="177"/>
      <c r="F79" s="177"/>
    </row>
    <row r="80" spans="2:6" ht="15" x14ac:dyDescent="0.25">
      <c r="B80" s="177"/>
      <c r="C80" s="177"/>
      <c r="D80" s="177"/>
      <c r="E80" s="177"/>
      <c r="F80" s="177"/>
    </row>
    <row r="81" spans="2:6" ht="15" x14ac:dyDescent="0.25">
      <c r="B81" s="177"/>
      <c r="C81" s="177"/>
      <c r="D81" s="177"/>
      <c r="E81" s="177"/>
      <c r="F81" s="177"/>
    </row>
    <row r="83" spans="2:6" ht="15" x14ac:dyDescent="0.25">
      <c r="B83" s="186" t="s">
        <v>46</v>
      </c>
      <c r="C83" s="187"/>
      <c r="D83" s="55">
        <f>+'02'!C7</f>
        <v>45291</v>
      </c>
      <c r="E83" s="55">
        <f>+'02'!D7</f>
        <v>44926</v>
      </c>
    </row>
    <row r="84" spans="2:6" ht="15" x14ac:dyDescent="0.25">
      <c r="B84" s="191" t="s">
        <v>32</v>
      </c>
      <c r="C84" s="192"/>
      <c r="D84" s="60">
        <f>+'02'!C13</f>
        <v>729908647</v>
      </c>
      <c r="E84" s="60">
        <f>+'02'!D13</f>
        <v>481775239</v>
      </c>
      <c r="F84" s="47"/>
    </row>
    <row r="85" spans="2:6" ht="15" x14ac:dyDescent="0.25">
      <c r="B85" s="184" t="s">
        <v>82</v>
      </c>
      <c r="C85" s="185"/>
      <c r="D85" s="61">
        <v>0</v>
      </c>
      <c r="E85" s="61">
        <v>0</v>
      </c>
    </row>
    <row r="86" spans="2:6" ht="15" x14ac:dyDescent="0.25">
      <c r="B86" s="186" t="s">
        <v>83</v>
      </c>
      <c r="C86" s="187"/>
      <c r="D86" s="62">
        <f>SUM(D84:D85)</f>
        <v>729908647</v>
      </c>
      <c r="E86" s="62">
        <f>SUM(E84:E85)</f>
        <v>481775239</v>
      </c>
    </row>
    <row r="88" spans="2:6" ht="15" x14ac:dyDescent="0.25">
      <c r="B88" s="182" t="s">
        <v>84</v>
      </c>
      <c r="C88" s="182"/>
      <c r="D88" s="182"/>
      <c r="E88" s="182"/>
      <c r="F88" s="182"/>
    </row>
    <row r="90" spans="2:6" ht="30" x14ac:dyDescent="0.25">
      <c r="B90" s="63" t="s">
        <v>85</v>
      </c>
      <c r="C90" s="63" t="s">
        <v>86</v>
      </c>
      <c r="D90" s="63" t="s">
        <v>87</v>
      </c>
      <c r="E90" s="63" t="s">
        <v>88</v>
      </c>
    </row>
    <row r="91" spans="2:6" ht="15" x14ac:dyDescent="0.25">
      <c r="B91" s="178" t="s">
        <v>89</v>
      </c>
      <c r="C91" s="179"/>
      <c r="D91" s="179"/>
      <c r="E91" s="180"/>
    </row>
    <row r="92" spans="2:6" ht="15" x14ac:dyDescent="0.25">
      <c r="B92" s="64" t="s">
        <v>90</v>
      </c>
      <c r="C92" s="65">
        <v>10179258.668734919</v>
      </c>
      <c r="D92" s="65">
        <v>29530029398</v>
      </c>
      <c r="E92" s="66">
        <v>184</v>
      </c>
    </row>
    <row r="93" spans="2:6" ht="15" x14ac:dyDescent="0.25">
      <c r="B93" s="67" t="s">
        <v>91</v>
      </c>
      <c r="C93" s="68">
        <v>10182287.791980809</v>
      </c>
      <c r="D93" s="68">
        <v>29711915777</v>
      </c>
      <c r="E93" s="66">
        <v>188</v>
      </c>
    </row>
    <row r="94" spans="2:6" ht="15" x14ac:dyDescent="0.25">
      <c r="B94" s="69" t="s">
        <v>92</v>
      </c>
      <c r="C94" s="70">
        <v>10186728.466135459</v>
      </c>
      <c r="D94" s="71">
        <v>33239294985</v>
      </c>
      <c r="E94" s="72">
        <v>194</v>
      </c>
    </row>
    <row r="95" spans="2:6" ht="15" x14ac:dyDescent="0.25">
      <c r="B95" s="178" t="s">
        <v>93</v>
      </c>
      <c r="C95" s="179"/>
      <c r="D95" s="179"/>
      <c r="E95" s="180"/>
    </row>
    <row r="96" spans="2:6" ht="15" x14ac:dyDescent="0.25">
      <c r="B96" s="73" t="s">
        <v>94</v>
      </c>
      <c r="C96" s="74">
        <v>10190681.117736537</v>
      </c>
      <c r="D96" s="75">
        <v>33496768834</v>
      </c>
      <c r="E96" s="60">
        <v>197</v>
      </c>
    </row>
    <row r="97" spans="2:6" ht="15" x14ac:dyDescent="0.25">
      <c r="B97" s="76" t="s">
        <v>95</v>
      </c>
      <c r="C97" s="77">
        <v>10193453.034348864</v>
      </c>
      <c r="D97" s="78">
        <v>34127680759</v>
      </c>
      <c r="E97" s="79">
        <v>205</v>
      </c>
    </row>
    <row r="98" spans="2:6" ht="15" x14ac:dyDescent="0.25">
      <c r="B98" s="80" t="s">
        <v>96</v>
      </c>
      <c r="C98" s="81">
        <v>10196361.667056074</v>
      </c>
      <c r="D98" s="82">
        <v>34912342348</v>
      </c>
      <c r="E98" s="83">
        <v>216</v>
      </c>
    </row>
    <row r="99" spans="2:6" ht="15" x14ac:dyDescent="0.25">
      <c r="B99" s="178" t="s">
        <v>97</v>
      </c>
      <c r="C99" s="179"/>
      <c r="D99" s="179"/>
      <c r="E99" s="180"/>
    </row>
    <row r="100" spans="2:6" ht="15" x14ac:dyDescent="0.25">
      <c r="B100" s="73" t="s">
        <v>98</v>
      </c>
      <c r="C100" s="84">
        <v>10199469.848174779</v>
      </c>
      <c r="D100" s="85">
        <v>36881282971</v>
      </c>
      <c r="E100" s="60">
        <v>237</v>
      </c>
    </row>
    <row r="101" spans="2:6" ht="15" x14ac:dyDescent="0.25">
      <c r="B101" s="76" t="s">
        <v>99</v>
      </c>
      <c r="C101" s="86">
        <v>10203709.681295715</v>
      </c>
      <c r="D101" s="87">
        <v>39059800660</v>
      </c>
      <c r="E101" s="79">
        <v>269</v>
      </c>
    </row>
    <row r="102" spans="2:6" ht="15" x14ac:dyDescent="0.25">
      <c r="B102" s="80" t="s">
        <v>100</v>
      </c>
      <c r="C102" s="88">
        <v>10209280.025392083</v>
      </c>
      <c r="D102" s="89">
        <v>41010677862</v>
      </c>
      <c r="E102" s="83">
        <v>283</v>
      </c>
    </row>
    <row r="103" spans="2:6" ht="15" x14ac:dyDescent="0.25">
      <c r="B103" s="178" t="s">
        <v>140</v>
      </c>
      <c r="C103" s="179"/>
      <c r="D103" s="179"/>
      <c r="E103" s="180"/>
    </row>
    <row r="104" spans="2:6" ht="15" x14ac:dyDescent="0.25">
      <c r="B104" s="64" t="s">
        <v>141</v>
      </c>
      <c r="C104" s="60">
        <v>10216115.924883721</v>
      </c>
      <c r="D104" s="90">
        <v>43929298477</v>
      </c>
      <c r="E104" s="79">
        <v>307</v>
      </c>
    </row>
    <row r="105" spans="2:6" ht="15" x14ac:dyDescent="0.25">
      <c r="B105" s="67" t="s">
        <v>142</v>
      </c>
      <c r="C105" s="79">
        <v>10224599.215116279</v>
      </c>
      <c r="D105" s="90">
        <v>43965776625</v>
      </c>
      <c r="E105" s="79">
        <v>307</v>
      </c>
    </row>
    <row r="106" spans="2:6" ht="15" x14ac:dyDescent="0.25">
      <c r="B106" s="69" t="s">
        <v>143</v>
      </c>
      <c r="C106" s="70">
        <v>10232125</v>
      </c>
      <c r="D106" s="91">
        <v>43998139550</v>
      </c>
      <c r="E106" s="83">
        <v>307</v>
      </c>
    </row>
    <row r="107" spans="2:6" ht="15" x14ac:dyDescent="0.25">
      <c r="C107" s="92"/>
      <c r="D107" s="93"/>
      <c r="E107" s="94"/>
    </row>
    <row r="108" spans="2:6" ht="15" x14ac:dyDescent="0.25">
      <c r="B108" s="190" t="s">
        <v>101</v>
      </c>
      <c r="C108" s="190"/>
      <c r="D108" s="190"/>
      <c r="E108" s="190"/>
      <c r="F108" s="190"/>
    </row>
    <row r="109" spans="2:6" ht="15" x14ac:dyDescent="0.25">
      <c r="B109" s="193" t="s">
        <v>154</v>
      </c>
      <c r="C109" s="193"/>
      <c r="D109" s="193"/>
      <c r="E109" s="193"/>
      <c r="F109" s="193"/>
    </row>
    <row r="110" spans="2:6" ht="15" x14ac:dyDescent="0.25">
      <c r="B110" s="193"/>
      <c r="C110" s="193"/>
      <c r="D110" s="193"/>
      <c r="E110" s="193"/>
      <c r="F110" s="193"/>
    </row>
    <row r="112" spans="2:6" ht="15" x14ac:dyDescent="0.25">
      <c r="B112" s="95" t="s">
        <v>102</v>
      </c>
      <c r="C112" s="55">
        <f>+D83</f>
        <v>45291</v>
      </c>
      <c r="D112" s="55">
        <f>+E83</f>
        <v>44926</v>
      </c>
    </row>
    <row r="113" spans="2:6" ht="15" x14ac:dyDescent="0.25">
      <c r="B113" s="96" t="s">
        <v>103</v>
      </c>
      <c r="C113" s="97">
        <f>+'01'!C8</f>
        <v>29200000</v>
      </c>
      <c r="D113" s="97">
        <f>+'01'!D8</f>
        <v>10000000</v>
      </c>
    </row>
    <row r="114" spans="2:6" ht="15" x14ac:dyDescent="0.25">
      <c r="B114" s="98"/>
      <c r="C114" s="99"/>
      <c r="D114" s="99"/>
    </row>
    <row r="115" spans="2:6" ht="15" x14ac:dyDescent="0.25">
      <c r="B115" s="100" t="s">
        <v>83</v>
      </c>
      <c r="C115" s="101">
        <f>SUM(C113:C114)</f>
        <v>29200000</v>
      </c>
      <c r="D115" s="101">
        <f>SUM(D113:D114)</f>
        <v>10000000</v>
      </c>
    </row>
    <row r="116" spans="2:6" ht="15" x14ac:dyDescent="0.25">
      <c r="B116" s="102"/>
      <c r="C116" s="103"/>
      <c r="D116" s="46"/>
    </row>
    <row r="117" spans="2:6" ht="15" x14ac:dyDescent="0.25">
      <c r="B117" s="181" t="s">
        <v>155</v>
      </c>
      <c r="C117" s="181"/>
      <c r="D117" s="181"/>
      <c r="E117" s="181"/>
      <c r="F117" s="181"/>
    </row>
    <row r="118" spans="2:6" ht="15" x14ac:dyDescent="0.25">
      <c r="B118" s="181"/>
      <c r="C118" s="181"/>
      <c r="D118" s="181"/>
      <c r="E118" s="181"/>
      <c r="F118" s="181"/>
    </row>
    <row r="119" spans="2:6" ht="15" x14ac:dyDescent="0.25">
      <c r="B119" s="54" t="s">
        <v>102</v>
      </c>
      <c r="C119" s="55">
        <f>+C130</f>
        <v>45291</v>
      </c>
      <c r="D119" s="55">
        <f>+D130</f>
        <v>44926</v>
      </c>
    </row>
    <row r="120" spans="2:6" ht="15" x14ac:dyDescent="0.25">
      <c r="B120" s="73" t="s">
        <v>105</v>
      </c>
      <c r="C120" s="84">
        <v>2137117854</v>
      </c>
      <c r="D120" s="84">
        <v>1419567687</v>
      </c>
    </row>
    <row r="121" spans="2:6" ht="15" x14ac:dyDescent="0.25">
      <c r="B121" s="80" t="s">
        <v>106</v>
      </c>
      <c r="C121" s="88"/>
      <c r="D121" s="88"/>
    </row>
    <row r="122" spans="2:6" ht="15" x14ac:dyDescent="0.25">
      <c r="B122" s="104" t="s">
        <v>83</v>
      </c>
      <c r="C122" s="105">
        <f>SUM(C120:C121)</f>
        <v>2137117854</v>
      </c>
      <c r="D122" s="105">
        <f>SUM(D120:D121)</f>
        <v>1419567687</v>
      </c>
    </row>
    <row r="123" spans="2:6" ht="15" x14ac:dyDescent="0.25">
      <c r="B123" s="102"/>
      <c r="C123" s="103"/>
      <c r="D123" s="46"/>
    </row>
    <row r="124" spans="2:6" ht="15" x14ac:dyDescent="0.25">
      <c r="B124" s="193" t="s">
        <v>156</v>
      </c>
      <c r="C124" s="193"/>
      <c r="D124" s="193"/>
      <c r="E124" s="193"/>
      <c r="F124" s="193"/>
    </row>
    <row r="125" spans="2:6" ht="15" x14ac:dyDescent="0.25">
      <c r="B125" s="193" t="s">
        <v>104</v>
      </c>
      <c r="C125" s="193"/>
      <c r="D125" s="193"/>
      <c r="E125" s="193"/>
      <c r="F125" s="193"/>
    </row>
    <row r="126" spans="2:6" ht="15" x14ac:dyDescent="0.25">
      <c r="B126" s="102"/>
      <c r="C126" s="103"/>
    </row>
    <row r="127" spans="2:6" ht="15" x14ac:dyDescent="0.25">
      <c r="B127" s="181" t="s">
        <v>157</v>
      </c>
      <c r="C127" s="181"/>
      <c r="D127" s="181"/>
      <c r="E127" s="181"/>
      <c r="F127" s="181"/>
    </row>
    <row r="128" spans="2:6" ht="15" x14ac:dyDescent="0.25">
      <c r="B128" s="181"/>
      <c r="C128" s="181"/>
      <c r="D128" s="181"/>
      <c r="E128" s="181"/>
      <c r="F128" s="181"/>
    </row>
    <row r="129" spans="2:6" ht="15" x14ac:dyDescent="0.25">
      <c r="B129" s="51"/>
      <c r="C129" s="51"/>
      <c r="D129" s="51"/>
      <c r="E129" s="51"/>
      <c r="F129" s="51"/>
    </row>
    <row r="130" spans="2:6" ht="15" x14ac:dyDescent="0.25">
      <c r="B130" s="54" t="s">
        <v>102</v>
      </c>
      <c r="C130" s="55">
        <f>+C112</f>
        <v>45291</v>
      </c>
      <c r="D130" s="55">
        <f>+D112</f>
        <v>44926</v>
      </c>
      <c r="E130" s="51"/>
      <c r="F130" s="51"/>
    </row>
    <row r="131" spans="2:6" ht="15" x14ac:dyDescent="0.25">
      <c r="B131" s="106" t="s">
        <v>32</v>
      </c>
      <c r="C131" s="107">
        <f>+'01'!C14</f>
        <v>102198504</v>
      </c>
      <c r="D131" s="107">
        <f>+'01'!D14</f>
        <v>54441983</v>
      </c>
      <c r="E131" s="108"/>
      <c r="F131" s="51"/>
    </row>
    <row r="132" spans="2:6" ht="15" x14ac:dyDescent="0.25">
      <c r="B132" s="54" t="s">
        <v>83</v>
      </c>
      <c r="C132" s="109">
        <f>SUM(C131)</f>
        <v>102198504</v>
      </c>
      <c r="D132" s="109">
        <f>SUM(D131)</f>
        <v>54441983</v>
      </c>
      <c r="E132" s="51"/>
      <c r="F132" s="51"/>
    </row>
    <row r="133" spans="2:6" ht="15" x14ac:dyDescent="0.25">
      <c r="B133" s="51"/>
      <c r="C133" s="108"/>
      <c r="D133" s="108"/>
      <c r="E133" s="51"/>
      <c r="F133" s="51"/>
    </row>
    <row r="134" spans="2:6" ht="15" x14ac:dyDescent="0.25">
      <c r="B134" s="181" t="s">
        <v>158</v>
      </c>
      <c r="C134" s="181"/>
      <c r="D134" s="181"/>
      <c r="E134" s="181"/>
      <c r="F134" s="181"/>
    </row>
    <row r="135" spans="2:6" ht="16.5" customHeight="1" x14ac:dyDescent="0.25">
      <c r="B135" s="181"/>
      <c r="C135" s="181"/>
      <c r="D135" s="181"/>
      <c r="E135" s="181"/>
      <c r="F135" s="181"/>
    </row>
    <row r="136" spans="2:6" ht="16.5" customHeight="1" x14ac:dyDescent="0.25">
      <c r="B136" s="54" t="s">
        <v>46</v>
      </c>
      <c r="C136" s="55">
        <f>+C130</f>
        <v>45291</v>
      </c>
      <c r="D136" s="55">
        <f>+D130</f>
        <v>44926</v>
      </c>
    </row>
    <row r="137" spans="2:6" ht="16.5" customHeight="1" x14ac:dyDescent="0.25">
      <c r="B137" s="106" t="s">
        <v>144</v>
      </c>
      <c r="C137" s="110">
        <f>+'02'!C8</f>
        <v>958490653</v>
      </c>
      <c r="D137" s="110">
        <f>+'02'!D8</f>
        <v>870172599</v>
      </c>
    </row>
    <row r="138" spans="2:6" ht="16.5" customHeight="1" x14ac:dyDescent="0.25">
      <c r="B138" s="54" t="s">
        <v>83</v>
      </c>
      <c r="C138" s="111">
        <f>SUM(C137)</f>
        <v>958490653</v>
      </c>
      <c r="D138" s="111">
        <f>SUM(D137)</f>
        <v>870172599</v>
      </c>
    </row>
    <row r="139" spans="2:6" ht="16.5" customHeight="1" x14ac:dyDescent="0.25">
      <c r="C139" s="46"/>
      <c r="D139" s="46"/>
    </row>
  </sheetData>
  <sortState xmlns:xlrd2="http://schemas.microsoft.com/office/spreadsheetml/2017/richdata2" ref="B113:C113">
    <sortCondition descending="1" ref="C113"/>
  </sortState>
  <mergeCells count="36">
    <mergeCell ref="B117:F118"/>
    <mergeCell ref="B124:F124"/>
    <mergeCell ref="B125:F125"/>
    <mergeCell ref="B127:F128"/>
    <mergeCell ref="B91:E91"/>
    <mergeCell ref="B108:F108"/>
    <mergeCell ref="B109:F110"/>
    <mergeCell ref="B95:E95"/>
    <mergeCell ref="B99:E99"/>
    <mergeCell ref="B88:F88"/>
    <mergeCell ref="B78:F78"/>
    <mergeCell ref="B79:F81"/>
    <mergeCell ref="B83:C83"/>
    <mergeCell ref="B84:C84"/>
    <mergeCell ref="B16:F16"/>
    <mergeCell ref="B2:F2"/>
    <mergeCell ref="B3:F3"/>
    <mergeCell ref="B4:F4"/>
    <mergeCell ref="B14:F14"/>
    <mergeCell ref="B5:F13"/>
    <mergeCell ref="B71:F72"/>
    <mergeCell ref="B75:F76"/>
    <mergeCell ref="B103:E103"/>
    <mergeCell ref="B134:F135"/>
    <mergeCell ref="B17:F47"/>
    <mergeCell ref="B48:F48"/>
    <mergeCell ref="B49:F50"/>
    <mergeCell ref="B52:F52"/>
    <mergeCell ref="B54:F56"/>
    <mergeCell ref="B57:F58"/>
    <mergeCell ref="B59:F60"/>
    <mergeCell ref="B61:F62"/>
    <mergeCell ref="B63:F64"/>
    <mergeCell ref="B70:F70"/>
    <mergeCell ref="B85:C85"/>
    <mergeCell ref="B86:C86"/>
  </mergeCells>
  <hyperlinks>
    <hyperlink ref="A1" location="INDICE!A1" display="INDICE" xr:uid="{88F7E21A-E4EE-4CC8-AEF7-8F9FB0A9F328}"/>
  </hyperlinks>
  <pageMargins left="0.7" right="0.7" top="0.75" bottom="0.75" header="0.3" footer="0.3"/>
  <ignoredErrors>
    <ignoredError sqref="D8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R30"/>
  <sheetViews>
    <sheetView showGridLines="0" workbookViewId="0"/>
  </sheetViews>
  <sheetFormatPr baseColWidth="10" defaultColWidth="11.42578125" defaultRowHeight="15" x14ac:dyDescent="0.25"/>
  <cols>
    <col min="1" max="1" width="2.7109375" style="1" customWidth="1"/>
    <col min="2" max="2" width="29.5703125" style="1" customWidth="1"/>
    <col min="3" max="3" width="8.28515625" style="1" bestFit="1" customWidth="1"/>
    <col min="4" max="4" width="15.5703125" style="1" customWidth="1"/>
    <col min="5" max="5" width="12.140625" style="1" customWidth="1"/>
    <col min="6" max="6" width="25.140625" style="1" customWidth="1"/>
    <col min="7" max="7" width="7.42578125" style="1" bestFit="1" customWidth="1"/>
    <col min="8" max="8" width="9.5703125" style="1" bestFit="1" customWidth="1"/>
    <col min="9" max="11" width="22.140625" style="1" bestFit="1" customWidth="1"/>
    <col min="12" max="12" width="10" style="1" bestFit="1" customWidth="1"/>
    <col min="13" max="13" width="10.28515625" style="1" bestFit="1" customWidth="1"/>
    <col min="14" max="14" width="5.85546875" style="1" bestFit="1" customWidth="1"/>
    <col min="15" max="15" width="10.28515625" style="1" bestFit="1" customWidth="1"/>
    <col min="16" max="16" width="10.85546875" style="1" bestFit="1" customWidth="1"/>
    <col min="17" max="17" width="10.5703125" style="1" bestFit="1" customWidth="1"/>
    <col min="18" max="18" width="10.85546875" style="1" bestFit="1" customWidth="1"/>
    <col min="19" max="16384" width="11.42578125" style="1"/>
  </cols>
  <sheetData>
    <row r="1" spans="1:18" ht="21.75" customHeight="1" x14ac:dyDescent="0.25">
      <c r="A1" s="2" t="s">
        <v>13</v>
      </c>
    </row>
    <row r="2" spans="1:18" ht="21.75" customHeight="1" x14ac:dyDescent="0.25"/>
    <row r="3" spans="1:18" ht="13.5" customHeight="1" x14ac:dyDescent="0.25">
      <c r="B3" s="3" t="s">
        <v>107</v>
      </c>
      <c r="C3" s="3"/>
      <c r="D3" s="3"/>
      <c r="E3" s="3"/>
      <c r="F3" s="3"/>
      <c r="G3" s="3"/>
      <c r="H3" s="3"/>
      <c r="I3" s="3"/>
      <c r="J3" s="3"/>
      <c r="K3" s="3"/>
      <c r="L3" s="3"/>
      <c r="M3" s="3"/>
      <c r="N3" s="3"/>
      <c r="O3" s="3"/>
      <c r="P3" s="3"/>
      <c r="Q3" s="3"/>
      <c r="R3" s="3"/>
    </row>
    <row r="4" spans="1:18" ht="13.5" customHeight="1" x14ac:dyDescent="0.25">
      <c r="B4" s="4" t="s">
        <v>14</v>
      </c>
      <c r="C4" s="5"/>
      <c r="D4" s="5"/>
      <c r="E4" s="5"/>
      <c r="F4" s="5"/>
      <c r="G4" s="5"/>
      <c r="H4" s="5"/>
      <c r="I4" s="5"/>
      <c r="J4" s="5"/>
      <c r="K4" s="5"/>
      <c r="L4" s="5"/>
      <c r="M4" s="5"/>
      <c r="N4" s="5"/>
      <c r="O4" s="5"/>
      <c r="P4" s="5"/>
      <c r="Q4" s="5"/>
      <c r="R4" s="6"/>
    </row>
    <row r="5" spans="1:18" ht="13.5" customHeight="1" x14ac:dyDescent="0.25">
      <c r="B5" s="4" t="s">
        <v>108</v>
      </c>
      <c r="C5" s="5"/>
      <c r="D5" s="5"/>
      <c r="E5" s="5"/>
      <c r="F5" s="5"/>
      <c r="G5" s="5"/>
      <c r="H5" s="5"/>
      <c r="I5" s="5"/>
      <c r="J5" s="5"/>
      <c r="K5" s="5"/>
      <c r="L5" s="5"/>
      <c r="M5" s="5"/>
      <c r="N5" s="5"/>
      <c r="O5" s="5"/>
      <c r="P5" s="5"/>
      <c r="Q5" s="5"/>
      <c r="R5" s="6"/>
    </row>
    <row r="6" spans="1:18" ht="14.25" customHeight="1" x14ac:dyDescent="0.25">
      <c r="B6" s="7">
        <v>45291</v>
      </c>
      <c r="C6" s="5"/>
      <c r="D6" s="5"/>
      <c r="E6" s="5"/>
      <c r="F6" s="5"/>
      <c r="G6" s="5"/>
      <c r="H6" s="5"/>
      <c r="I6" s="5"/>
      <c r="J6" s="5"/>
      <c r="K6" s="5"/>
      <c r="L6" s="5"/>
      <c r="M6" s="5"/>
      <c r="N6" s="5"/>
      <c r="O6" s="5"/>
      <c r="P6" s="5"/>
      <c r="Q6" s="5"/>
      <c r="R6" s="6"/>
    </row>
    <row r="7" spans="1:18" x14ac:dyDescent="0.25">
      <c r="B7" s="4" t="s">
        <v>109</v>
      </c>
      <c r="C7" s="5"/>
      <c r="D7" s="5"/>
      <c r="E7" s="5"/>
      <c r="F7" s="5"/>
      <c r="G7" s="5"/>
      <c r="H7" s="5"/>
      <c r="I7" s="5"/>
      <c r="J7" s="5"/>
      <c r="K7" s="5"/>
      <c r="L7" s="5"/>
      <c r="M7" s="5"/>
      <c r="N7" s="5"/>
      <c r="O7" s="5"/>
      <c r="P7" s="5"/>
      <c r="Q7" s="5"/>
      <c r="R7" s="6"/>
    </row>
    <row r="8" spans="1:18" ht="120" x14ac:dyDescent="0.25">
      <c r="B8" s="8" t="s">
        <v>110</v>
      </c>
      <c r="C8" s="8" t="s">
        <v>111</v>
      </c>
      <c r="D8" s="8" t="s">
        <v>112</v>
      </c>
      <c r="E8" s="8" t="s">
        <v>113</v>
      </c>
      <c r="F8" s="8" t="s">
        <v>114</v>
      </c>
      <c r="G8" s="8" t="s">
        <v>115</v>
      </c>
      <c r="H8" s="8" t="s">
        <v>116</v>
      </c>
      <c r="I8" s="8" t="s">
        <v>117</v>
      </c>
      <c r="J8" s="8" t="s">
        <v>118</v>
      </c>
      <c r="K8" s="8" t="s">
        <v>119</v>
      </c>
      <c r="L8" s="8" t="s">
        <v>120</v>
      </c>
      <c r="M8" s="8" t="s">
        <v>121</v>
      </c>
      <c r="N8" s="8" t="s">
        <v>122</v>
      </c>
      <c r="O8" s="8" t="s">
        <v>123</v>
      </c>
      <c r="P8" s="8" t="s">
        <v>124</v>
      </c>
      <c r="Q8" s="8" t="s">
        <v>125</v>
      </c>
      <c r="R8" s="8" t="s">
        <v>126</v>
      </c>
    </row>
    <row r="9" spans="1:18" x14ac:dyDescent="0.25">
      <c r="B9" s="9" t="s">
        <v>127</v>
      </c>
      <c r="C9" s="10"/>
      <c r="D9" s="11" t="s">
        <v>128</v>
      </c>
      <c r="E9" s="11" t="s">
        <v>129</v>
      </c>
      <c r="F9" s="12" t="s">
        <v>130</v>
      </c>
      <c r="G9" s="12"/>
      <c r="H9" s="13" t="s">
        <v>131</v>
      </c>
      <c r="I9" s="14">
        <f>+J9</f>
        <v>21143727422</v>
      </c>
      <c r="J9" s="14">
        <f>+K9</f>
        <v>21143727422</v>
      </c>
      <c r="K9" s="14">
        <v>21143727422</v>
      </c>
      <c r="L9" s="15"/>
      <c r="M9" s="16"/>
      <c r="N9" s="17"/>
      <c r="O9" s="11"/>
      <c r="P9" s="18">
        <v>0.37100273257999916</v>
      </c>
      <c r="Q9" s="19"/>
      <c r="R9" s="20"/>
    </row>
    <row r="10" spans="1:18" x14ac:dyDescent="0.25">
      <c r="B10" s="21" t="s">
        <v>132</v>
      </c>
      <c r="C10" s="22"/>
      <c r="D10" s="23" t="s">
        <v>133</v>
      </c>
      <c r="E10" s="24" t="s">
        <v>129</v>
      </c>
      <c r="F10" s="25"/>
      <c r="G10" s="25"/>
      <c r="H10" s="23" t="s">
        <v>131</v>
      </c>
      <c r="I10" s="26">
        <f>+J10</f>
        <v>20790292778</v>
      </c>
      <c r="J10" s="26">
        <f>+K10</f>
        <v>20790292778</v>
      </c>
      <c r="K10" s="26">
        <v>20790292778</v>
      </c>
      <c r="L10" s="27"/>
      <c r="M10" s="28"/>
      <c r="N10" s="29"/>
      <c r="O10" s="24"/>
      <c r="P10" s="30">
        <v>0.59572883568925705</v>
      </c>
      <c r="Q10" s="31"/>
      <c r="R10" s="32"/>
    </row>
    <row r="11" spans="1:18" x14ac:dyDescent="0.25">
      <c r="B11" s="33"/>
      <c r="C11" s="34"/>
      <c r="D11" s="34"/>
      <c r="E11" s="34"/>
      <c r="F11" s="35" t="s">
        <v>134</v>
      </c>
      <c r="G11" s="35"/>
      <c r="H11" s="35"/>
      <c r="I11" s="36">
        <f>+'01'!C8</f>
        <v>29200000</v>
      </c>
      <c r="J11" s="36" t="s">
        <v>135</v>
      </c>
      <c r="K11" s="36" t="s">
        <v>135</v>
      </c>
      <c r="L11" s="37" t="s">
        <v>135</v>
      </c>
      <c r="M11" s="34"/>
      <c r="N11" s="34"/>
      <c r="O11" s="34"/>
      <c r="P11" s="38"/>
      <c r="Q11" s="34"/>
      <c r="R11" s="39"/>
    </row>
    <row r="12" spans="1:18" x14ac:dyDescent="0.25">
      <c r="B12" s="33"/>
      <c r="C12" s="34"/>
      <c r="D12" s="34"/>
      <c r="E12" s="34"/>
      <c r="F12" s="35" t="s">
        <v>136</v>
      </c>
      <c r="G12" s="35"/>
      <c r="H12" s="35"/>
      <c r="I12" s="36">
        <f>+'01'!C14</f>
        <v>102198504</v>
      </c>
      <c r="J12" s="36" t="s">
        <v>135</v>
      </c>
      <c r="K12" s="36" t="s">
        <v>135</v>
      </c>
      <c r="L12" s="37" t="s">
        <v>135</v>
      </c>
      <c r="M12" s="34"/>
      <c r="N12" s="34"/>
      <c r="O12" s="34"/>
      <c r="P12" s="34"/>
      <c r="Q12" s="34"/>
      <c r="R12" s="40"/>
    </row>
    <row r="13" spans="1:18" x14ac:dyDescent="0.25">
      <c r="B13" s="33"/>
      <c r="C13" s="34"/>
      <c r="D13" s="34"/>
      <c r="E13" s="34"/>
      <c r="F13" s="35" t="s">
        <v>137</v>
      </c>
      <c r="G13" s="35"/>
      <c r="H13" s="35"/>
      <c r="I13" s="36">
        <v>0</v>
      </c>
      <c r="J13" s="36" t="s">
        <v>135</v>
      </c>
      <c r="K13" s="36" t="s">
        <v>135</v>
      </c>
      <c r="L13" s="37" t="s">
        <v>135</v>
      </c>
      <c r="M13" s="34"/>
      <c r="N13" s="34"/>
      <c r="O13" s="34"/>
      <c r="P13" s="34"/>
      <c r="Q13" s="34"/>
      <c r="R13" s="40"/>
    </row>
    <row r="14" spans="1:18" x14ac:dyDescent="0.25">
      <c r="B14" s="21"/>
      <c r="C14" s="31"/>
      <c r="D14" s="31"/>
      <c r="E14" s="31"/>
      <c r="F14" s="41" t="s">
        <v>138</v>
      </c>
      <c r="G14" s="41"/>
      <c r="H14" s="41"/>
      <c r="I14" s="42">
        <f>+K9+K10+I11-I12</f>
        <v>41861021696</v>
      </c>
      <c r="J14" s="42">
        <f>SUM(J9:J10)</f>
        <v>41934020200</v>
      </c>
      <c r="K14" s="42">
        <f>SUM(K9:K10)</f>
        <v>41934020200</v>
      </c>
      <c r="L14" s="43" t="s">
        <v>135</v>
      </c>
      <c r="M14" s="44"/>
      <c r="N14" s="44"/>
      <c r="O14" s="44"/>
      <c r="P14" s="45"/>
      <c r="Q14" s="31"/>
      <c r="R14" s="32"/>
    </row>
    <row r="15" spans="1:18" x14ac:dyDescent="0.25">
      <c r="K15" s="46"/>
    </row>
    <row r="16" spans="1:18" x14ac:dyDescent="0.25">
      <c r="K16" s="47"/>
    </row>
    <row r="17" spans="2:18" x14ac:dyDescent="0.25">
      <c r="L17" s="48"/>
      <c r="P17" s="49"/>
    </row>
    <row r="18" spans="2:18" x14ac:dyDescent="0.25">
      <c r="B18" s="3" t="s">
        <v>107</v>
      </c>
      <c r="C18" s="3"/>
      <c r="D18" s="3"/>
      <c r="E18" s="3"/>
      <c r="F18" s="3"/>
      <c r="G18" s="3"/>
      <c r="H18" s="3"/>
      <c r="I18" s="3"/>
      <c r="J18" s="3"/>
      <c r="K18" s="3"/>
      <c r="L18" s="3"/>
      <c r="M18" s="3"/>
      <c r="N18" s="3"/>
      <c r="O18" s="3"/>
      <c r="P18" s="3"/>
      <c r="Q18" s="3"/>
      <c r="R18" s="3"/>
    </row>
    <row r="19" spans="2:18" x14ac:dyDescent="0.25">
      <c r="B19" s="4" t="s">
        <v>14</v>
      </c>
      <c r="C19" s="5"/>
      <c r="D19" s="5"/>
      <c r="E19" s="5"/>
      <c r="F19" s="5"/>
      <c r="G19" s="5"/>
      <c r="H19" s="5"/>
      <c r="I19" s="5"/>
      <c r="J19" s="5"/>
      <c r="K19" s="5"/>
      <c r="L19" s="5"/>
      <c r="M19" s="5"/>
      <c r="N19" s="5"/>
      <c r="O19" s="5"/>
      <c r="P19" s="5"/>
      <c r="Q19" s="5"/>
      <c r="R19" s="6"/>
    </row>
    <row r="20" spans="2:18" x14ac:dyDescent="0.25">
      <c r="B20" s="4" t="s">
        <v>108</v>
      </c>
      <c r="C20" s="5"/>
      <c r="D20" s="5"/>
      <c r="E20" s="5"/>
      <c r="F20" s="5"/>
      <c r="G20" s="5"/>
      <c r="H20" s="5"/>
      <c r="I20" s="5"/>
      <c r="J20" s="5"/>
      <c r="K20" s="5"/>
      <c r="L20" s="5"/>
      <c r="M20" s="5"/>
      <c r="N20" s="5"/>
      <c r="O20" s="5"/>
      <c r="P20" s="5"/>
      <c r="Q20" s="5"/>
      <c r="R20" s="6"/>
    </row>
    <row r="21" spans="2:18" x14ac:dyDescent="0.25">
      <c r="B21" s="7">
        <v>44926</v>
      </c>
      <c r="C21" s="5"/>
      <c r="D21" s="5"/>
      <c r="E21" s="5"/>
      <c r="F21" s="5"/>
      <c r="G21" s="5"/>
      <c r="H21" s="5"/>
      <c r="I21" s="5"/>
      <c r="J21" s="5"/>
      <c r="K21" s="5"/>
      <c r="L21" s="5"/>
      <c r="M21" s="5"/>
      <c r="N21" s="5"/>
      <c r="O21" s="5"/>
      <c r="P21" s="5"/>
      <c r="Q21" s="5"/>
      <c r="R21" s="6"/>
    </row>
    <row r="22" spans="2:18" x14ac:dyDescent="0.25">
      <c r="B22" s="4" t="s">
        <v>109</v>
      </c>
      <c r="C22" s="5"/>
      <c r="D22" s="5"/>
      <c r="E22" s="5"/>
      <c r="F22" s="5"/>
      <c r="G22" s="5"/>
      <c r="H22" s="5"/>
      <c r="I22" s="5"/>
      <c r="J22" s="5"/>
      <c r="K22" s="5"/>
      <c r="L22" s="5"/>
      <c r="M22" s="5"/>
      <c r="N22" s="5"/>
      <c r="O22" s="5"/>
      <c r="P22" s="5"/>
      <c r="Q22" s="5"/>
      <c r="R22" s="6"/>
    </row>
    <row r="23" spans="2:18" ht="120" x14ac:dyDescent="0.25">
      <c r="B23" s="8" t="s">
        <v>110</v>
      </c>
      <c r="C23" s="8" t="s">
        <v>111</v>
      </c>
      <c r="D23" s="8" t="s">
        <v>112</v>
      </c>
      <c r="E23" s="8" t="s">
        <v>113</v>
      </c>
      <c r="F23" s="8" t="s">
        <v>114</v>
      </c>
      <c r="G23" s="8" t="s">
        <v>115</v>
      </c>
      <c r="H23" s="8" t="s">
        <v>116</v>
      </c>
      <c r="I23" s="8" t="s">
        <v>117</v>
      </c>
      <c r="J23" s="8" t="s">
        <v>118</v>
      </c>
      <c r="K23" s="8" t="s">
        <v>119</v>
      </c>
      <c r="L23" s="8" t="s">
        <v>120</v>
      </c>
      <c r="M23" s="8" t="s">
        <v>121</v>
      </c>
      <c r="N23" s="8" t="s">
        <v>122</v>
      </c>
      <c r="O23" s="8" t="s">
        <v>123</v>
      </c>
      <c r="P23" s="8" t="s">
        <v>124</v>
      </c>
      <c r="Q23" s="8" t="s">
        <v>125</v>
      </c>
      <c r="R23" s="8" t="s">
        <v>126</v>
      </c>
    </row>
    <row r="24" spans="2:18" x14ac:dyDescent="0.25">
      <c r="B24" s="9" t="s">
        <v>127</v>
      </c>
      <c r="C24" s="10"/>
      <c r="D24" s="11" t="s">
        <v>128</v>
      </c>
      <c r="E24" s="11" t="s">
        <v>129</v>
      </c>
      <c r="F24" s="12" t="s">
        <v>145</v>
      </c>
      <c r="G24" s="12"/>
      <c r="H24" s="13" t="s">
        <v>131</v>
      </c>
      <c r="I24" s="14">
        <f>+J24</f>
        <v>14711225298</v>
      </c>
      <c r="J24" s="14">
        <f>+K24</f>
        <v>14711225298</v>
      </c>
      <c r="K24" s="14">
        <v>14711225298</v>
      </c>
      <c r="L24" s="15"/>
      <c r="M24" s="16"/>
      <c r="N24" s="17"/>
      <c r="O24" s="11"/>
      <c r="P24" s="18">
        <v>0.37100273257999916</v>
      </c>
      <c r="Q24" s="19"/>
      <c r="R24" s="20"/>
    </row>
    <row r="25" spans="2:18" x14ac:dyDescent="0.25">
      <c r="B25" s="21" t="s">
        <v>132</v>
      </c>
      <c r="C25" s="22"/>
      <c r="D25" s="24" t="s">
        <v>133</v>
      </c>
      <c r="E25" s="24" t="s">
        <v>129</v>
      </c>
      <c r="F25" s="25"/>
      <c r="G25" s="25"/>
      <c r="H25" s="23" t="s">
        <v>131</v>
      </c>
      <c r="I25" s="26">
        <f>+J25</f>
        <v>13122516163</v>
      </c>
      <c r="J25" s="26">
        <f>+K25</f>
        <v>13122516163</v>
      </c>
      <c r="K25" s="26">
        <v>13122516163</v>
      </c>
      <c r="L25" s="27"/>
      <c r="M25" s="28"/>
      <c r="N25" s="29"/>
      <c r="O25" s="24"/>
      <c r="P25" s="30">
        <v>0.59572883568925705</v>
      </c>
      <c r="Q25" s="31"/>
      <c r="R25" s="32"/>
    </row>
    <row r="26" spans="2:18" x14ac:dyDescent="0.25">
      <c r="B26" s="33"/>
      <c r="C26" s="34"/>
      <c r="D26" s="34"/>
      <c r="E26" s="34"/>
      <c r="F26" s="35" t="s">
        <v>134</v>
      </c>
      <c r="G26" s="35"/>
      <c r="H26" s="35"/>
      <c r="I26" s="36">
        <f>+'01'!D8</f>
        <v>10000000</v>
      </c>
      <c r="J26" s="36" t="s">
        <v>135</v>
      </c>
      <c r="K26" s="36" t="s">
        <v>135</v>
      </c>
      <c r="L26" s="37" t="s">
        <v>135</v>
      </c>
      <c r="M26" s="34"/>
      <c r="N26" s="34"/>
      <c r="O26" s="34"/>
      <c r="P26" s="38"/>
      <c r="Q26" s="34"/>
      <c r="R26" s="39"/>
    </row>
    <row r="27" spans="2:18" x14ac:dyDescent="0.25">
      <c r="B27" s="33"/>
      <c r="C27" s="34"/>
      <c r="D27" s="34"/>
      <c r="E27" s="34"/>
      <c r="F27" s="35" t="s">
        <v>136</v>
      </c>
      <c r="G27" s="35"/>
      <c r="H27" s="35"/>
      <c r="I27" s="36">
        <f>+'01'!D14</f>
        <v>54441983</v>
      </c>
      <c r="J27" s="36" t="s">
        <v>135</v>
      </c>
      <c r="K27" s="36" t="s">
        <v>135</v>
      </c>
      <c r="L27" s="37" t="s">
        <v>135</v>
      </c>
      <c r="M27" s="34"/>
      <c r="N27" s="34"/>
      <c r="O27" s="34"/>
      <c r="P27" s="34"/>
      <c r="Q27" s="34"/>
      <c r="R27" s="40"/>
    </row>
    <row r="28" spans="2:18" x14ac:dyDescent="0.25">
      <c r="B28" s="33"/>
      <c r="C28" s="34"/>
      <c r="D28" s="34"/>
      <c r="E28" s="34"/>
      <c r="F28" s="35" t="s">
        <v>137</v>
      </c>
      <c r="G28" s="35"/>
      <c r="H28" s="35"/>
      <c r="I28" s="36">
        <v>0</v>
      </c>
      <c r="J28" s="36" t="s">
        <v>135</v>
      </c>
      <c r="K28" s="36" t="s">
        <v>135</v>
      </c>
      <c r="L28" s="37" t="s">
        <v>135</v>
      </c>
      <c r="M28" s="34"/>
      <c r="N28" s="34"/>
      <c r="O28" s="34"/>
      <c r="P28" s="34"/>
      <c r="Q28" s="34"/>
      <c r="R28" s="40"/>
    </row>
    <row r="29" spans="2:18" x14ac:dyDescent="0.25">
      <c r="B29" s="21"/>
      <c r="C29" s="31"/>
      <c r="D29" s="31"/>
      <c r="E29" s="31"/>
      <c r="F29" s="41" t="s">
        <v>138</v>
      </c>
      <c r="G29" s="41"/>
      <c r="H29" s="41"/>
      <c r="I29" s="42">
        <f>+K24+K25+I26-I27</f>
        <v>27789299478</v>
      </c>
      <c r="J29" s="42">
        <f>SUM(J24:J25)</f>
        <v>27833741461</v>
      </c>
      <c r="K29" s="42">
        <f>SUM(K24:K25)</f>
        <v>27833741461</v>
      </c>
      <c r="L29" s="43" t="s">
        <v>135</v>
      </c>
      <c r="M29" s="44"/>
      <c r="N29" s="44"/>
      <c r="O29" s="44"/>
      <c r="P29" s="45"/>
      <c r="Q29" s="31"/>
      <c r="R29" s="32"/>
    </row>
    <row r="30" spans="2:18" x14ac:dyDescent="0.25">
      <c r="K30" s="46"/>
    </row>
  </sheetData>
  <hyperlinks>
    <hyperlink ref="A1" location="INDICE!A1" display="INDICE" xr:uid="{0D71866A-EACD-4826-B720-152B6F74FB30}"/>
  </hyperlink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GpVXR9VopadTfF5e4Vq2Ik7Ou6J/G9cdcCsOwCCvs+Q=</DigestValue>
    </Reference>
    <Reference Type="http://www.w3.org/2000/09/xmldsig#Object" URI="#idOfficeObject">
      <DigestMethod Algorithm="http://www.w3.org/2001/04/xmlenc#sha256"/>
      <DigestValue>0b4PQBFhazIeLtwSMStMz6UYq0Ui+DPQXJX9tkkIlQk=</DigestValue>
    </Reference>
    <Reference Type="http://uri.etsi.org/01903#SignedProperties" URI="#idSignedProperties">
      <Transforms>
        <Transform Algorithm="http://www.w3.org/TR/2001/REC-xml-c14n-20010315"/>
      </Transforms>
      <DigestMethod Algorithm="http://www.w3.org/2001/04/xmlenc#sha256"/>
      <DigestValue>HxdS1V+4cqz7tsd7XnEzufgXFEKcxd5SQe3JCCNJhHs=</DigestValue>
    </Reference>
  </SignedInfo>
  <SignatureValue>g8wRekOPaImcSprWiHT96cPaKwgmh4uaNV/BUSb12CLnmx9WBH/EPQNA4fr1W+ZYjOgTo4Y66F6R
npWyTCTprDYP3MNn+8o64XxsEyzcPPW7URrKayTQf34sH45IRi0ZBlIGilAyIDCr8437AicAD/ix
hw1HHXlLGx4nTTmK9bMOXsvjBcVvX7aWkxkbD3lTWtvD1B8aknhhjHduXTBl45h5GsosXlQoFw0c
tPSlt7J+HOcCo1q9uO1RmLUu5GoA1/32Q54MdYRSeQbpfkbZrJr2H3eNM86cB9RNL7FxhYA1WN+b
FpuqKWZcgh0P2yj5vbylM+2Ndb/q28E8hrmRew==</SignatureValue>
  <KeyInfo>
    <X509Data>
      <X509Certificate>MIIIgzCCBmugAwIBAgIICXObfQmYPu8wDQYJKoZIhvcNAQELBQAwWjEaMBgGA1UEAwwRQ0EtRE9DVU1FTlRBIFMuQS4xFjAUBgNVBAUTDVJVQzgwMDUwMTcyLTExFzAVBgNVBAoMDkRPQ1VNRU5UQSBTLkEuMQswCQYDVQQGEwJQWTAeFw0yMzA1MTcxNTA0MDBaFw0yNTA1MTYxNTA0MDBaMIG7MSQwIgYDVQQDDBtKT1JHRSBSQU1PTiBVR0FSVEUgVklMTEFMQkExEjAQBgNVBAUTCUNJMzg1Mzc4MjEUMBIGA1UEKgwLSk9SR0UgUkFNT04xGDAWBgNVBAQMD1VHQVJURSBWSUxMQUxCQTELMAkGA1UECwwCRjIxNTAzBgNVBAoMLENFUlRJRklDQURPIENVQUxJRklDQURPIERFIEZJUk1BIEVMRUNUUk9OSUNBMQswCQYDVQQGEwJQWTCCASIwDQYJKoZIhvcNAQEBBQADggEPADCCAQoCggEBAL5FcC3VPRURSFu03HWE9gpVzS5E1U7oE7KyAazcSaMTXYguQ4E5Xt8W416vNStK6KqZeZ56rASRh8EvryIodxPjrV3Ng0u3+u1kEY6VLVqFU466lyIJ/gshpb8hS0Xlry30g1cJ2dDqQ8KvHosAb/2J32yWAGD12xt1jC4BJ1GNUxGbsWRD3zMkcreGKaxddDeiN9HsmTvhwFGq40/pkNob5udx4AvUWzjFyu+clRHQn6xcJHvpImuRf75HR4L16YRvrrdXmeQ2Occ8Wlh0OLDLqyRuLmDeWijnB+lCwMFy00rjhjjGau2jHFT6xR481lDkBDYJJdX234qiqLR2BRsCAwEAAaOCA+kwggPlMAwGA1UdEwEB/wQCMAAwHwYDVR0jBBgwFoAUoT2FK83YLJYfOQIMn1M7WNiVC3swgZQGCCsGAQUFBwEBBIGHMIGEMFUGCCsGAQUFBzAChklodHRwczovL3d3dy5kaWdpdG8uY29tLnB5L3VwbG9hZHMvY2VydGlmaWNhZG8tZG9jdW1lbnRhLXNhLTE1MzUxMTc3NzEuY3J0MCsGCCsGAQUFBzABhh9odHRwczovL3d3dy5kaWdpdG8uY29tLnB5L29jc3AvMEwGA1UdEQRFMEOBFWp1Z2FydGV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BYS7htHzCcTmA/B2f2PL1tE05QQMA4GA1UdDwEB/wQEAwIF4DANBgkqhkiG9w0BAQsFAAOCAgEAGfc0JsKLIijtDZ00AGIdbj6LX6EpILQ1n9Gh28V0hOOJWENsVC7d0luPwaBlSTrv128WwVKlEG4N0G2MJGmwVF4taOfTrKIoR7UbmjeMKkPGORT0C988Qi1y/QtsLYBe1f7l+5QLV8iZTVM6s3Z4uYNGJCbZ2zROainnSY3YKuEL9LFeJ3mAtoMJfPQZQcBbMZCquqOe+/u5Wi2LimP9Yrt7utW4GVZmmDgXTgnmbnvh8P/Hn6r0Gqc/NeYGcKzDt5dUHpgJaMRXFtYkYKB7DZ5KQRFxCWlbir19Y9LRBcTbaPBiVIy7wSomVJqYpC4tboQQ/hVv0Ld8Vbf0EZBEfe/XWD9S47DtBhYyNHQPLRXrSj0/uU8vQm/5Gel1v1U/3GhoNU1vtlnPvAluY5IXoBnsad8W9BJRF9Xnqih6HvmmxLj4yIJFoHXyUafhbaISL9pvtfkHQBRM22+ztUwb+9AgN+4YQUN9X1Q3H8Kd83hBnKqd6jgQ34I95+NpCngGwtSYzUAZbUeTtjCzgv8mUlweLc6Ry+oPUKn/6GBUVNBX/SkmowE8IUBNoSlrS7Un+snHbGvglifnt1908RXR3rUckajXnBO6JM/TMx4rNam4SqEebr746mxE2algyHYOpXdHXxIHnBLJ1PKBtHXdKdGyV2HbGsI2b9c5mgeDRp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hOJdFh5Oa45vDz6rFZtI2NzgkfwR+8WRqmbH6WJAghA=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AH9y18M9oiRVb3hAE4Hqeb9cpZ00CjFkkE0iwzqSzDY=</DigestValue>
      </Reference>
      <Reference URI="/xl/sharedStrings.xml?ContentType=application/vnd.openxmlformats-officedocument.spreadsheetml.sharedStrings+xml">
        <DigestMethod Algorithm="http://www.w3.org/2001/04/xmlenc#sha256"/>
        <DigestValue>d0+jNFXB2+n4/RsODrhYPmpbwm8/0+qiOFl5ZJ87hYI=</DigestValue>
      </Reference>
      <Reference URI="/xl/styles.xml?ContentType=application/vnd.openxmlformats-officedocument.spreadsheetml.styles+xml">
        <DigestMethod Algorithm="http://www.w3.org/2001/04/xmlenc#sha256"/>
        <DigestValue>WPUcXKaPi2qkqayZNQoTuW3hUnmM4SmWpJHmar2K8zk=</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Z5GDR1fIZJ5bFJUbcWgnoNnKx53dY5hDNiqzgRUMHZ0=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Fto2i8YZXiP59wTRaZElXPhikiugvzyELX1vzr149l8=</DigestValue>
      </Reference>
      <Reference URI="/xl/worksheets/sheet2.xml?ContentType=application/vnd.openxmlformats-officedocument.spreadsheetml.worksheet+xml">
        <DigestMethod Algorithm="http://www.w3.org/2001/04/xmlenc#sha256"/>
        <DigestValue>6XLe3v90Kw+EJemgA3nxlE9b6bz1ATxPoI/gWBUGNFo=</DigestValue>
      </Reference>
      <Reference URI="/xl/worksheets/sheet3.xml?ContentType=application/vnd.openxmlformats-officedocument.spreadsheetml.worksheet+xml">
        <DigestMethod Algorithm="http://www.w3.org/2001/04/xmlenc#sha256"/>
        <DigestValue>3ybM56fbn9DNxuIYcGfm8DYwtO+xgXh9B/JKbbnImFA=</DigestValue>
      </Reference>
      <Reference URI="/xl/worksheets/sheet4.xml?ContentType=application/vnd.openxmlformats-officedocument.spreadsheetml.worksheet+xml">
        <DigestMethod Algorithm="http://www.w3.org/2001/04/xmlenc#sha256"/>
        <DigestValue>AFFIMwHkM9YaFrabzPnQvw/0gS3b7kxhIFHN5tGtga8=</DigestValue>
      </Reference>
      <Reference URI="/xl/worksheets/sheet5.xml?ContentType=application/vnd.openxmlformats-officedocument.spreadsheetml.worksheet+xml">
        <DigestMethod Algorithm="http://www.w3.org/2001/04/xmlenc#sha256"/>
        <DigestValue>tasQ68B4yic1dbclcF8yC6N07H6KA9AwvC7UCNWAlT4=</DigestValue>
      </Reference>
      <Reference URI="/xl/worksheets/sheet6.xml?ContentType=application/vnd.openxmlformats-officedocument.spreadsheetml.worksheet+xml">
        <DigestMethod Algorithm="http://www.w3.org/2001/04/xmlenc#sha256"/>
        <DigestValue>T2AFaOJcX2GSOIeWN0zH8DDKQD3tevUnnGagbx2gjEM=</DigestValue>
      </Reference>
      <Reference URI="/xl/worksheets/sheet7.xml?ContentType=application/vnd.openxmlformats-officedocument.spreadsheetml.worksheet+xml">
        <DigestMethod Algorithm="http://www.w3.org/2001/04/xmlenc#sha256"/>
        <DigestValue>LsSB89+lm85kvhlP0hkiE0NrdC9O7AC659VJYvCqN3k=</DigestValue>
      </Reference>
      <Reference URI="/xl/worksheets/sheet8.xml?ContentType=application/vnd.openxmlformats-officedocument.spreadsheetml.worksheet+xml">
        <DigestMethod Algorithm="http://www.w3.org/2001/04/xmlenc#sha256"/>
        <DigestValue>vHNTLcfT6xDnuoqTkG7uWs0ouwQQ1LChzhByk9pQs7c=</DigestValue>
      </Reference>
    </Manifest>
    <SignatureProperties>
      <SignatureProperty Id="idSignatureTime" Target="#idPackageSignature">
        <mdssi:SignatureTime xmlns:mdssi="http://schemas.openxmlformats.org/package/2006/digital-signature">
          <mdssi:Format>YYYY-MM-DDThh:mm:ssTZD</mdssi:Format>
          <mdssi:Value>2024-03-15T18:20:48Z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16.0.17328/26</OfficeVersion>
          <ApplicationVersion>16.0.17328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2024-03-15T18:20:48Z</xd:SigningTime>
          <xd:SigningCertificate>
            <xd:Cert>
              <xd:CertDigest>
                <DigestMethod Algorithm="http://www.w3.org/2001/04/xmlenc#sha256"/>
                <DigestValue>l6lxiiP59SJi/5nh819vkP3cZ82yAtfy/mmcIE9cjTg=</DigestValue>
              </xd:CertDigest>
              <xd:IssuerSerial>
                <X509IssuerName>C=PY, O=DOCUMENTA S.A., SERIALNUMBER=RUC80050172-1, CN=CA-DOCUMENTA S.A.</X509IssuerName>
                <X509SerialNumber>681058929997266671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+BeC+Srt2JidByvt6/cS+gG+OsWsyeE1jTgLF8u2j/M=</DigestValue>
    </Reference>
    <Reference Type="http://www.w3.org/2000/09/xmldsig#Object" URI="#idOfficeObject">
      <DigestMethod Algorithm="http://www.w3.org/2001/04/xmlenc#sha256"/>
      <DigestValue>pNb+u9O4xVJr8ZdzKOLEqXbkNKMgyKIcCnlAABCA4wE=</DigestValue>
    </Reference>
    <Reference Type="http://uri.etsi.org/01903#SignedProperties" URI="#idSignedProperties">
      <Transforms>
        <Transform Algorithm="http://www.w3.org/TR/2001/REC-xml-c14n-20010315"/>
      </Transforms>
      <DigestMethod Algorithm="http://www.w3.org/2001/04/xmlenc#sha256"/>
      <DigestValue>hnosRSu+Y2BwMLb9+XOI+zGhTOVwaGCHk3yGW4tUtw8=</DigestValue>
    </Reference>
  </SignedInfo>
  <SignatureValue>TQcB9j6UbHxFHf3n4Y+Zx5GbSQuoCnHgOV8Dcm/DwL4bay2xCp/ZTrPnr/UEZ3iPhdiylTHgjPDI
vBAPkO2Kt58IrP3OLK8x0z2ja+g1ObDhtelJotRufmmqIY+FlyXQuO4OwAWkrU4WnlGbBOpoCkKe
mKjhG3V2Hnhg+nwkjMWeLYZuVgsSonHC9ZgI8PjAOo9ZusTemvd2AXyXqN/4Tia8WLsPGHfD2dIU
62fJgGR+v5I3G0YCcvvr9OEMoXByqk95535dQRcBn6broIrxD97VXtZ2WIj6y1IzVXWuDlViGJ8g
9HpVWHl0xbu5PC93HmmvYVaey/tDtH9UrW/CTQ==</SignatureValue>
  <KeyInfo>
    <X509Data>
      <X509Certificate>MIIIhjCCBm6gAwIBAgIIXJ5MIypwS4YwDQYJKoZIhvcNAQELBQAwWjEaMBgGA1UEAwwRQ0EtRE9DVU1FTlRBIFMuQS4xFjAUBgNVBAUTDVJVQzgwMDUwMTcyLTExFzAVBgNVBAoMDkRPQ1VNRU5UQSBTLkEuMQswCQYDVQQGEwJQWTAeFw0yMzA1MTcxNTI0MDBaFw0yNTA1MTYxNTI0MDBaMIG9MSUwIwYDVQQDDBxDRVNBUiBFU1RFQkFOIFBBUkVERVMgRlJBTkNPMRIwEAYDVQQFEwlDSTE0OTYwMDUxFjAUBgNVBCoMDUNFU0FSIEVTVEVCQU4xFzAVBgNVBAQMDlBBUkVERVMgRlJBTkNPMQswCQYDVQQLDAJGMjE1MDMGA1UECgwsQ0VSVElGSUNBRE8gQ1VBTElGSUNBRE8gREUgRklSTUEgRUxFQ1RST05JQ0ExCzAJBgNVBAYTAlBZMIIBIjANBgkqhkiG9w0BAQEFAAOCAQ8AMIIBCgKCAQEAwlI0DNkLtXLWRALotE+gAcme2isqBCXWEREHLnXcCLSaxeC8XAxhU9O5Vnvx43Td/Z0SQXWC7weKgp8ETTzIGAgMqe00RdnVhjUII1eiNopvtcMGHIzie0xTr6ihMhtWXPMoy7HKEmX0kKLAiQ0jE2MrfD/aB0dftJxfZ3FkuVh/W+CHpsiryt+sicOx0fDAvYsc5lcP+tqieNCB+h7xdRnR3aAe40wZyUgDgXSTDtKi25ccvlZGre5AYJ5N1ZgOrc2wJm+qhGpCCBgaKk08klce0VAv1IKOWKSJg8egFn6p3Dk38Ks2KImFkMxIvUjN2I50yUuLUXNQfy4BMncdKQIDAQABo4ID6jCCA+YwDAYDVR0TAQH/BAIwADAfBgNVHSMEGDAWgBShPYUrzdgslh85AgyfUztY2JULezCBlAYIKwYBBQUHAQEEgYcwgYQwVQYIKwYBBQUHMAKGSWh0dHBzOi8vd3d3LmRpZ2l0by5jb20ucHkvdXBsb2Fkcy9jZXJ0aWZpY2Fkby1kb2N1bWVudGEtc2EtMTUzNTExNzc3MS5jcnQwKwYIKwYBBQUHMAGGH2h0dHBzOi8vd3d3LmRpZ2l0by5jb20ucHkvb2NzcC8wTQYDVR0RBEYwRIEWY3BhcmVkZXN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GCro6NaQ1qEpv6f+3u4qW7A5iXoMA4GA1UdDwEB/wQEAwIF4DANBgkqhkiG9w0BAQsFAAOCAgEAJf17FTdJJez/7kSU0qXT0me58okaD8SegX5NoFrXGkEnt2eByKwi/4U4RqkKGEToJewMBFtXjSp0LbTJf8qYQP5iYO+l9/BOJjOSRRtegszgRLQybwDX+O+/Ry7VbBA+9DX4qLD8Uh1A1sQxDYVbZXQSkiAfteNxMu37qhsrEGclC1r3f751WsnYvyjVOFSqD1JFFManjUlRTF3V15UUpIZRPO3u8jUko8V3CVaAyQMnMQICAiS8c1aIILtmlIFZ4U0W9+OrPLsQxTGLoc4Xo++mf/i5lkq1WJT2yh65AWiLdEksIj/SSGjbgUjd3Qy2xiwN4KiS064VIPFDf7CynwkX+MM906emQJm0yLv50UaSO7qwatOozsPbRHBaNaSZwcjfh/RipQ9mEXeoeQ8jYBlVVYycQAIjCuIdFTOvivR2mM6tL1JD26b4NMiL1obHrttZtm674WXtobxMKlldTUKRImypGLw7Yw48NvDdqDLnYynTv3DGy1A/Y/zmJHbvNGWissIZhEMJdnjNv8Mneqwkr046K0a22g9O/wQKFKzgwZgvJfBkO1fgHYJZLDMyonpYczZHzhG7kvk7C6lf67bxTJ3MHRMIKAVGXh9QgbBjWyuGmuIhQElBSVEKNvlocFJIWP2IqoYiZVj1xqGE95NMJNBT8cSgeWyVbj/yX1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hOJdFh5Oa45vDz6rFZtI2NzgkfwR+8WRqmbH6WJAghA=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AH9y18M9oiRVb3hAE4Hqeb9cpZ00CjFkkE0iwzqSzDY=</DigestValue>
      </Reference>
      <Reference URI="/xl/sharedStrings.xml?ContentType=application/vnd.openxmlformats-officedocument.spreadsheetml.sharedStrings+xml">
        <DigestMethod Algorithm="http://www.w3.org/2001/04/xmlenc#sha256"/>
        <DigestValue>d0+jNFXB2+n4/RsODrhYPmpbwm8/0+qiOFl5ZJ87hYI=</DigestValue>
      </Reference>
      <Reference URI="/xl/styles.xml?ContentType=application/vnd.openxmlformats-officedocument.spreadsheetml.styles+xml">
        <DigestMethod Algorithm="http://www.w3.org/2001/04/xmlenc#sha256"/>
        <DigestValue>WPUcXKaPi2qkqayZNQoTuW3hUnmM4SmWpJHmar2K8zk=</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Z5GDR1fIZJ5bFJUbcWgnoNnKx53dY5hDNiqzgRUMHZ0=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Fto2i8YZXiP59wTRaZElXPhikiugvzyELX1vzr149l8=</DigestValue>
      </Reference>
      <Reference URI="/xl/worksheets/sheet2.xml?ContentType=application/vnd.openxmlformats-officedocument.spreadsheetml.worksheet+xml">
        <DigestMethod Algorithm="http://www.w3.org/2001/04/xmlenc#sha256"/>
        <DigestValue>6XLe3v90Kw+EJemgA3nxlE9b6bz1ATxPoI/gWBUGNFo=</DigestValue>
      </Reference>
      <Reference URI="/xl/worksheets/sheet3.xml?ContentType=application/vnd.openxmlformats-officedocument.spreadsheetml.worksheet+xml">
        <DigestMethod Algorithm="http://www.w3.org/2001/04/xmlenc#sha256"/>
        <DigestValue>3ybM56fbn9DNxuIYcGfm8DYwtO+xgXh9B/JKbbnImFA=</DigestValue>
      </Reference>
      <Reference URI="/xl/worksheets/sheet4.xml?ContentType=application/vnd.openxmlformats-officedocument.spreadsheetml.worksheet+xml">
        <DigestMethod Algorithm="http://www.w3.org/2001/04/xmlenc#sha256"/>
        <DigestValue>AFFIMwHkM9YaFrabzPnQvw/0gS3b7kxhIFHN5tGtga8=</DigestValue>
      </Reference>
      <Reference URI="/xl/worksheets/sheet5.xml?ContentType=application/vnd.openxmlformats-officedocument.spreadsheetml.worksheet+xml">
        <DigestMethod Algorithm="http://www.w3.org/2001/04/xmlenc#sha256"/>
        <DigestValue>tasQ68B4yic1dbclcF8yC6N07H6KA9AwvC7UCNWAlT4=</DigestValue>
      </Reference>
      <Reference URI="/xl/worksheets/sheet6.xml?ContentType=application/vnd.openxmlformats-officedocument.spreadsheetml.worksheet+xml">
        <DigestMethod Algorithm="http://www.w3.org/2001/04/xmlenc#sha256"/>
        <DigestValue>T2AFaOJcX2GSOIeWN0zH8DDKQD3tevUnnGagbx2gjEM=</DigestValue>
      </Reference>
      <Reference URI="/xl/worksheets/sheet7.xml?ContentType=application/vnd.openxmlformats-officedocument.spreadsheetml.worksheet+xml">
        <DigestMethod Algorithm="http://www.w3.org/2001/04/xmlenc#sha256"/>
        <DigestValue>LsSB89+lm85kvhlP0hkiE0NrdC9O7AC659VJYvCqN3k=</DigestValue>
      </Reference>
      <Reference URI="/xl/worksheets/sheet8.xml?ContentType=application/vnd.openxmlformats-officedocument.spreadsheetml.worksheet+xml">
        <DigestMethod Algorithm="http://www.w3.org/2001/04/xmlenc#sha256"/>
        <DigestValue>vHNTLcfT6xDnuoqTkG7uWs0ouwQQ1LChzhByk9pQs7c=</DigestValue>
      </Reference>
    </Manifest>
    <SignatureProperties>
      <SignatureProperty Id="idSignatureTime" Target="#idPackageSignature">
        <mdssi:SignatureTime xmlns:mdssi="http://schemas.openxmlformats.org/package/2006/digital-signature">
          <mdssi:Format>YYYY-MM-DDThh:mm:ssTZD</mdssi:Format>
          <mdssi:Value>2024-03-15T20:10:47Z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SIV</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2024-03-15T20:10:47Z</xd:SigningTime>
          <xd:SigningCertificate>
            <xd:Cert>
              <xd:CertDigest>
                <DigestMethod Algorithm="http://www.w3.org/2001/04/xmlenc#sha256"/>
                <DigestValue>M0ZiuzHacODt1A0nFYHbT612HzLe0fo14GIMyuEa6Rg=</DigestValue>
              </xd:CertDigest>
              <xd:IssuerSerial>
                <X509IssuerName>C=PY, O=DOCUMENTA S.A., SERIALNUMBER=RUC80050172-1, CN=CA-DOCUMENTA S.A.</X509IssuerName>
                <X509SerialNumber>6673855411729222534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SIV</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llRYOeuPJwFzRhGMlZBHPW6aimpcfBixL4Ufa0NnB6c=</DigestValue>
    </Reference>
    <Reference Type="http://www.w3.org/2000/09/xmldsig#Object" URI="#idOfficeObject">
      <DigestMethod Algorithm="http://www.w3.org/2001/04/xmlenc#sha256"/>
      <DigestValue>uSITtRQifSZg/pSxo+K7nPzna1cinp73qdD8olHp8/8=</DigestValue>
    </Reference>
    <Reference Type="http://uri.etsi.org/01903#SignedProperties" URI="#idSignedProperties">
      <Transforms>
        <Transform Algorithm="http://www.w3.org/TR/2001/REC-xml-c14n-20010315"/>
      </Transforms>
      <DigestMethod Algorithm="http://www.w3.org/2001/04/xmlenc#sha256"/>
      <DigestValue>YQAhqvGJCOvhoQVOpcuLE9omqxeKL+GR+lDaGIuhtv4=</DigestValue>
    </Reference>
  </SignedInfo>
  <SignatureValue>WOU+5w2UNj9rbmd16FBApxL0mLoMwx6WR6sRQd3ZNr0KHpSA4pEZDF2MQFEJgfphq0D67bye1FkX
U9InO3eTqC/U1oSfFVEZQGSxD8194Q4sTPF2XI1/3fq3/J+CxX7ma9IXZM4WrVYCz8QPaKNLLPSu
B2v4jDUi00WzF/dlARezR3JK+x1DMDPJllF6ihwCCVebZK5Fwls6UgWOooYYuLUElIshdxMSWy22
FZWdPrkvmgm+v88VqB4dB3mKqW5YViQTdOaP3oaSqIqVH1odhNTWs3uLxz7oj63WUSVLoPXu00H0
FfIuoRuAqyFOQiV9TWMBOP+wK7338QUXfT8PnQ==</SignatureValue>
  <KeyInfo>
    <X509Data>
      <X509Certificate>MIIIgDCCBmigAwIBAgIIEoS/10gUWEYwDQYJKoZIhvcNAQELBQAwWjEaMBgGA1UEAwwRQ0EtRE9DVU1FTlRBIFMuQS4xFjAUBgNVBAUTDVJVQzgwMDUwMTcyLTExFzAVBgNVBAoMDkRPQ1VNRU5UQSBTLkEuMQswCQYDVQQGEwJQWTAeFw0yMzA1MTcxNTEzMDBaFw0yNTA1MTYxNTEzMDBaMIG1MSEwHwYDVQQDDBhKVUFOQSBQQUJMQSBHQUxFQU5PIEJBRVoxEjAQBgNVBAUTCUNJMTM0MTU5NTEUMBIGA1UEKgwLSlVBTkEgUEFCTEExFTATBgNVBAQMDEdBTEVBTk8gQkFFWjELMAkGA1UECwwCRjIxNTAzBgNVBAoMLENFUlRJRklDQURPIENVQUxJRklDQURPIERFIEZJUk1BIEVMRUNUUk9OSUNBMQswCQYDVQQGEwJQWTCCASIwDQYJKoZIhvcNAQEBBQADggEPADCCAQoCggEBALwhngWBXEaHBJ1cguZuXSuEP6mWXqBuRhTIlwW08v0rIE6jhp2E/plWD31V3zyJzfqZzh1IRGMSfiooAJHopoZOz+TNpylBxvsvJ5WZZFDwlwV14PQjVin8ttUXhyofQ6rmX3DkbKebu3LcSnshTrGc/yNQVB6JsS1+pSMGKq1db/KzhnV2Vdw9n3gk9n4M/ZzHp76LH8jcy4Rdqolf3QXz77P7mEXSLoeGBugNNso5KxFqE8FCpIGf8DxhGAtxoWtUCjvbhwOpi1MsIGNowIcFUOKvnrC2mi0KFit2QY5xWcR5U5LHkkpIlBnIrKi0JHXCfzG/zh7NEA9QogSLc40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p1YW5pZ2FsMjAxMUBob3R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D8u3+NkBMbLo9wud7oxMELlHIy7MA4GA1UdDwEB/wQEAwIF4DANBgkqhkiG9w0BAQsFAAOCAgEAfN19xcsEN5x+i4QDh4FccZ5yJM5Y7dlFZ2V3TP3uouZCXSHXWOCIngbdaOG10mETfheDGbd/c3Q3lGlTi6h1B+hhYr/mGYgkCw6jLmSMn3bANlOg9KDhtbsh/2HcJqPa4KxRCYrtxMW5256uGIp+lks3+RkPn3L54CyD0wI6eG1mC9zxYDoSdbu0jUW9yRYZcB2n4vyE3ZV2K0bzYYjVu2gFORyvgDrBaJlyPtSQwM8bg+SggQOc5Jau0ssQdIPplLaxBhfW08DqJtoy907fjGkvsbv5iHW/wXYXnu76YO6sL4gj1wcv56Kdqv3eH0XEWAycAnY24ZfdEGwmHtdF9ja1XcY0hCQ0G1DHkm2iUOVJvh5ekbNJL07jBvnMGOS6o/2lsQwtDxB1CCIlyP9EAyjMWwUq/Wl3xDlsR9Ftr62xAnROaLz5nWQIbp691A/Tv1va2odi+XdDuwx8M128pUaIr/4WMBfY1+yeaacx2ct9pjbPPw7Ps0/Po+tl7Q7AmRCX2Fc/21+LE9OqGJtNIPJg4U1LinpWonY9rhXvK+9W30YLS/lGxxovMA4Nsw6xOe9pNz2qlVSl8k4eMDwKT8GSyyPW7ytnWYJgb4+aTN3QUa0lxtc/N/6EFR5bCku59FbAn6+2jgRuv+LYbZWfzriNmUlmX3AOkPkEGSxCU9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hOJdFh5Oa45vDz6rFZtI2NzgkfwR+8WRqmbH6WJAghA=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AH9y18M9oiRVb3hAE4Hqeb9cpZ00CjFkkE0iwzqSzDY=</DigestValue>
      </Reference>
      <Reference URI="/xl/sharedStrings.xml?ContentType=application/vnd.openxmlformats-officedocument.spreadsheetml.sharedStrings+xml">
        <DigestMethod Algorithm="http://www.w3.org/2001/04/xmlenc#sha256"/>
        <DigestValue>d0+jNFXB2+n4/RsODrhYPmpbwm8/0+qiOFl5ZJ87hYI=</DigestValue>
      </Reference>
      <Reference URI="/xl/styles.xml?ContentType=application/vnd.openxmlformats-officedocument.spreadsheetml.styles+xml">
        <DigestMethod Algorithm="http://www.w3.org/2001/04/xmlenc#sha256"/>
        <DigestValue>WPUcXKaPi2qkqayZNQoTuW3hUnmM4SmWpJHmar2K8zk=</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Z5GDR1fIZJ5bFJUbcWgnoNnKx53dY5hDNiqzgRUMHZ0=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Fto2i8YZXiP59wTRaZElXPhikiugvzyELX1vzr149l8=</DigestValue>
      </Reference>
      <Reference URI="/xl/worksheets/sheet2.xml?ContentType=application/vnd.openxmlformats-officedocument.spreadsheetml.worksheet+xml">
        <DigestMethod Algorithm="http://www.w3.org/2001/04/xmlenc#sha256"/>
        <DigestValue>6XLe3v90Kw+EJemgA3nxlE9b6bz1ATxPoI/gWBUGNFo=</DigestValue>
      </Reference>
      <Reference URI="/xl/worksheets/sheet3.xml?ContentType=application/vnd.openxmlformats-officedocument.spreadsheetml.worksheet+xml">
        <DigestMethod Algorithm="http://www.w3.org/2001/04/xmlenc#sha256"/>
        <DigestValue>3ybM56fbn9DNxuIYcGfm8DYwtO+xgXh9B/JKbbnImFA=</DigestValue>
      </Reference>
      <Reference URI="/xl/worksheets/sheet4.xml?ContentType=application/vnd.openxmlformats-officedocument.spreadsheetml.worksheet+xml">
        <DigestMethod Algorithm="http://www.w3.org/2001/04/xmlenc#sha256"/>
        <DigestValue>AFFIMwHkM9YaFrabzPnQvw/0gS3b7kxhIFHN5tGtga8=</DigestValue>
      </Reference>
      <Reference URI="/xl/worksheets/sheet5.xml?ContentType=application/vnd.openxmlformats-officedocument.spreadsheetml.worksheet+xml">
        <DigestMethod Algorithm="http://www.w3.org/2001/04/xmlenc#sha256"/>
        <DigestValue>tasQ68B4yic1dbclcF8yC6N07H6KA9AwvC7UCNWAlT4=</DigestValue>
      </Reference>
      <Reference URI="/xl/worksheets/sheet6.xml?ContentType=application/vnd.openxmlformats-officedocument.spreadsheetml.worksheet+xml">
        <DigestMethod Algorithm="http://www.w3.org/2001/04/xmlenc#sha256"/>
        <DigestValue>T2AFaOJcX2GSOIeWN0zH8DDKQD3tevUnnGagbx2gjEM=</DigestValue>
      </Reference>
      <Reference URI="/xl/worksheets/sheet7.xml?ContentType=application/vnd.openxmlformats-officedocument.spreadsheetml.worksheet+xml">
        <DigestMethod Algorithm="http://www.w3.org/2001/04/xmlenc#sha256"/>
        <DigestValue>LsSB89+lm85kvhlP0hkiE0NrdC9O7AC659VJYvCqN3k=</DigestValue>
      </Reference>
      <Reference URI="/xl/worksheets/sheet8.xml?ContentType=application/vnd.openxmlformats-officedocument.spreadsheetml.worksheet+xml">
        <DigestMethod Algorithm="http://www.w3.org/2001/04/xmlenc#sha256"/>
        <DigestValue>vHNTLcfT6xDnuoqTkG7uWs0ouwQQ1LChzhByk9pQs7c=</DigestValue>
      </Reference>
    </Manifest>
    <SignatureProperties>
      <SignatureProperty Id="idSignatureTime" Target="#idPackageSignature">
        <mdssi:SignatureTime xmlns:mdssi="http://schemas.openxmlformats.org/package/2006/digital-signature">
          <mdssi:Format>YYYY-MM-DDThh:mm:ssTZD</mdssi:Format>
          <mdssi:Value>2024-03-15T22:15:47Z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16.0.17328/26</OfficeVersion>
          <ApplicationVersion>16.0.17328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2024-03-15T22:15:47Z</xd:SigningTime>
          <xd:SigningCertificate>
            <xd:Cert>
              <xd:CertDigest>
                <DigestMethod Algorithm="http://www.w3.org/2001/04/xmlenc#sha256"/>
                <DigestValue>Q9FDmPfz1/W1Yge/lbETkav3M+WeV/onDWSqqqLe8ag=</DigestValue>
              </xd:CertDigest>
              <xd:IssuerSerial>
                <X509IssuerName>C=PY, O=DOCUMENTA S.A., SERIALNUMBER=RUC80050172-1, CN=CA-DOCUMENTA S.A.</X509IssuerName>
                <X509SerialNumber>1334402320956676166</X509SerialNumber>
              </xd:IssuerSerial>
            </xd:Cert>
          </xd:SigningCertificate>
          <xd:SignaturePolicyIdentifier>
            <xd:SignaturePolicyImplied/>
          </xd:SignaturePolicyIdentifier>
        </xd:SignedSignatureProperties>
      </xd: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lUSLCXJWVyM0ZRiklrO1VfJXlkYZw/YT0tHt0eRYDUA=</DigestValue>
    </Reference>
    <Reference Type="http://www.w3.org/2000/09/xmldsig#Object" URI="#idOfficeObject">
      <DigestMethod Algorithm="http://www.w3.org/2001/04/xmlenc#sha256"/>
      <DigestValue>9Y7hnlbrNY2ycNej+MawNrkLRVE92VKy99VGntVMzho=</DigestValue>
    </Reference>
    <Reference Type="http://uri.etsi.org/01903#SignedProperties" URI="#idSignedProperties">
      <Transforms>
        <Transform Algorithm="http://www.w3.org/TR/2001/REC-xml-c14n-20010315"/>
      </Transforms>
      <DigestMethod Algorithm="http://www.w3.org/2001/04/xmlenc#sha256"/>
      <DigestValue>hAWir4MogZAiyRy2xYpZIMyAlKpf4TlCufdxPgb1wFQ=</DigestValue>
    </Reference>
  </SignedInfo>
  <SignatureValue>Mf5vBs6b0A8Pt/B+0DMiuUooV9kpHdkC5JORPvi9Dmu01I/jqApuuSvwZaCRrbm8UZ10oVZ1p1Pw
H2uFqSwjHOt0WT+aEgTHuGz9LcljDT/hXAmSi1zgeuPjj20pks6xYjT9C6l6MmSdH1VxdrDQn447
y//QIefgRwfakA6XTAuHl2NlS3hsE1LTQiDMWo3XNiu72LfALrw2hwS761bQsotjPRpZQMgs5G2P
WBhPXCTa1u+wA18RRLn1G5kHNSYv4mDM37T+MUfiYpMq47DThJbpq6kOZVxGk2Hp2SAaddSDcvDu
xMHlQX/pu9oCd9HwmUGAz+RULLOFKH2G2GmJrQ==</SignatureValue>
  <KeyInfo>
    <X509Data>
      <X509Certificate>MIIIgzCCBmugAwIBAgIIL6exF/OncaowDQYJKoZIhvcNAQELBQAwWjEaMBgGA1UEAwwRQ0EtRE9DVU1FTlRBIFMuQS4xFjAUBgNVBAUTDVJVQzgwMDUwMTcyLTExFzAVBgNVBAoMDkRPQ1VNRU5UQSBTLkEuMQswCQYDVQQGEwJQWTAeFw0yMzA0MTIxNTE4MDBaFw0yNTA0MTExNTE4MDBaMIG8MSUwIwYDVQQDDBxDQVJMT1MgTUlHVUVMIEFDVcORQSBOT0dVRVJBMREwDwYDVQQFEwhDSTk5MDc0NzEWMBQGA1UEKgwNQ0FSTE9TIE1JR1VFTDEXMBUGA1UEBAwOQUNVw5FBIE5PR1VFUkExCzAJBgNVBAsMAkYyMTUwMwYDVQQKDCxDRVJUSUZJQ0FETyBDVUFMSUZJQ0FETyBERSBGSVJNQSBFTEVDVFJPTklDQTELMAkGA1UEBhMCUFkwggEiMA0GCSqGSIb3DQEBAQUAA4IBDwAwggEKAoIBAQClxsetZ77H7or0MutagrJ/jvS2lzBV6un/cDZ4UmcSRho79usy8QOdgY8EqE5eqCX7K5cMoMTjm74GyTT3uriApXsR3yJAGzyydtuRwGnkeC/BbMihOzDKHOhkIJN2jKzQLGKjk2CRUuzKM7/thtJ50E+OtHlAVzxdo3DDpHDd1nWdWnju1pYw6VMALLkr6VsTBVsv+k2jRNWTIeREs4M5o6qX3OXd5toPhXrXH32pjaAlDRDkx+zZlwA7F+mhUr7ZDmBztGZWO0siRBx8e9uoljeKKhT97IHeeay0x+e7NX6kNQwNJSZdmYbdqznk6AFdY+2VnjH6KU+m/JfdM8o5AgMBAAGjggPoMIID5DAMBgNVHRMBAf8EAjAAMB8GA1UdIwQYMBaAFKE9hSvN2CyWHzkCDJ9TO1jYlQt7MIGUBggrBgEFBQcBAQSBhzCBhDBVBggrBgEFBQcwAoZJaHR0cHM6Ly93d3cuZGlnaXRvLmNvbS5weS91cGxvYWRzL2NlcnRpZmljYWRvLWRvY3VtZW50YS1zYS0xNTM1MTE3NzcxLmNydDArBggrBgEFBQcwAYYfaHR0cHM6Ly93d3cuZGlnaXRvLmNvbS5weS9vY3NwLzBLBgNVHREERDBCgRRjYWN1bmFAYW1hcmFs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FTYYZ8+5/0fOcKSjeH3xl0kR/ZaMA4GA1UdDwEB/wQEAwIF4DANBgkqhkiG9w0BAQsFAAOCAgEAfhzX0KPeAd0/SrC55LOhXjgLsmscLjdJO+csgRs/7a3P/qD2iyyMnmZQNZi2NZYls1AXBGuDniitBXcPB+65HZHoAGI/KdBho3SUF+8GGc2Xj08SgMMWctu8iWXNU4reo9uQBEWTYWNI9hvdWJUsCOCyJS69RRg1xPxw+35+q0b56eZGqK/dxKT5jaYFDJSQkHvCy0bOFAIRzw+I/TyTnmlQKCdNpXpNdUUPoVwS1awdMiEfImYhFp91PL+rl9VJ1QpPr/vPqb7cXao4eEUibrrPy4dywkZXBPb1sjNWP1Zy04tO7nyBom3yJ7D96xToFQwlNYcWcp5BzbzKwOYgyeqINAeEIXrc1QtQkQGnEWXLsAZxz5FXGHTkql4SX2cEJcHQhLL68EeMqRDiT+djrhLe/qE0fv0F+MAaVQYRDMn6BRNLGccvAlIUdKQHxFnyAdhb1aHmyuxqbu6WrJNDvSuaEnLWiJAe7LwJn4xaVCh64H0zq+rjMHu/HLTp9ewYWxYlKtnjeaK61aFl59p/Rum9k5m7pzqy46D3Mygvh5sY+9vScfgzFXLQRPXpV8jfaQj5zu35QPu8hcQTYF2mYfbn8V8VfWXj85XRW6un6XZ31R+jJKfezFz6eR6hzw2Ss4LxzRAy5UgLQMYID/BzI1aBevCu1mdp9V4OIbSKQ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hOJdFh5Oa45vDz6rFZtI2NzgkfwR+8WRqmbH6WJAghA=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AH9y18M9oiRVb3hAE4Hqeb9cpZ00CjFkkE0iwzqSzDY=</DigestValue>
      </Reference>
      <Reference URI="/xl/sharedStrings.xml?ContentType=application/vnd.openxmlformats-officedocument.spreadsheetml.sharedStrings+xml">
        <DigestMethod Algorithm="http://www.w3.org/2001/04/xmlenc#sha256"/>
        <DigestValue>d0+jNFXB2+n4/RsODrhYPmpbwm8/0+qiOFl5ZJ87hYI=</DigestValue>
      </Reference>
      <Reference URI="/xl/styles.xml?ContentType=application/vnd.openxmlformats-officedocument.spreadsheetml.styles+xml">
        <DigestMethod Algorithm="http://www.w3.org/2001/04/xmlenc#sha256"/>
        <DigestValue>WPUcXKaPi2qkqayZNQoTuW3hUnmM4SmWpJHmar2K8zk=</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Z5GDR1fIZJ5bFJUbcWgnoNnKx53dY5hDNiqzgRUMHZ0=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Fto2i8YZXiP59wTRaZElXPhikiugvzyELX1vzr149l8=</DigestValue>
      </Reference>
      <Reference URI="/xl/worksheets/sheet2.xml?ContentType=application/vnd.openxmlformats-officedocument.spreadsheetml.worksheet+xml">
        <DigestMethod Algorithm="http://www.w3.org/2001/04/xmlenc#sha256"/>
        <DigestValue>6XLe3v90Kw+EJemgA3nxlE9b6bz1ATxPoI/gWBUGNFo=</DigestValue>
      </Reference>
      <Reference URI="/xl/worksheets/sheet3.xml?ContentType=application/vnd.openxmlformats-officedocument.spreadsheetml.worksheet+xml">
        <DigestMethod Algorithm="http://www.w3.org/2001/04/xmlenc#sha256"/>
        <DigestValue>3ybM56fbn9DNxuIYcGfm8DYwtO+xgXh9B/JKbbnImFA=</DigestValue>
      </Reference>
      <Reference URI="/xl/worksheets/sheet4.xml?ContentType=application/vnd.openxmlformats-officedocument.spreadsheetml.worksheet+xml">
        <DigestMethod Algorithm="http://www.w3.org/2001/04/xmlenc#sha256"/>
        <DigestValue>AFFIMwHkM9YaFrabzPnQvw/0gS3b7kxhIFHN5tGtga8=</DigestValue>
      </Reference>
      <Reference URI="/xl/worksheets/sheet5.xml?ContentType=application/vnd.openxmlformats-officedocument.spreadsheetml.worksheet+xml">
        <DigestMethod Algorithm="http://www.w3.org/2001/04/xmlenc#sha256"/>
        <DigestValue>tasQ68B4yic1dbclcF8yC6N07H6KA9AwvC7UCNWAlT4=</DigestValue>
      </Reference>
      <Reference URI="/xl/worksheets/sheet6.xml?ContentType=application/vnd.openxmlformats-officedocument.spreadsheetml.worksheet+xml">
        <DigestMethod Algorithm="http://www.w3.org/2001/04/xmlenc#sha256"/>
        <DigestValue>T2AFaOJcX2GSOIeWN0zH8DDKQD3tevUnnGagbx2gjEM=</DigestValue>
      </Reference>
      <Reference URI="/xl/worksheets/sheet7.xml?ContentType=application/vnd.openxmlformats-officedocument.spreadsheetml.worksheet+xml">
        <DigestMethod Algorithm="http://www.w3.org/2001/04/xmlenc#sha256"/>
        <DigestValue>LsSB89+lm85kvhlP0hkiE0NrdC9O7AC659VJYvCqN3k=</DigestValue>
      </Reference>
      <Reference URI="/xl/worksheets/sheet8.xml?ContentType=application/vnd.openxmlformats-officedocument.spreadsheetml.worksheet+xml">
        <DigestMethod Algorithm="http://www.w3.org/2001/04/xmlenc#sha256"/>
        <DigestValue>vHNTLcfT6xDnuoqTkG7uWs0ouwQQ1LChzhByk9pQs7c=</DigestValue>
      </Reference>
    </Manifest>
    <SignatureProperties>
      <SignatureProperty Id="idSignatureTime" Target="#idPackageSignature">
        <mdssi:SignatureTime xmlns:mdssi="http://schemas.openxmlformats.org/package/2006/digital-signature">
          <mdssi:Format>YYYY-MM-DDThh:mm:ssTZD</mdssi:Format>
          <mdssi:Value>2024-03-18T14:11:23Z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AUDITOR</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2024-03-18T14:11:23Z</xd:SigningTime>
          <xd:SigningCertificate>
            <xd:Cert>
              <xd:CertDigest>
                <DigestMethod Algorithm="http://www.w3.org/2001/04/xmlenc#sha256"/>
                <DigestValue>526kF7uvxdSRLc4WYEg7rXsV5ICNlQs6AeXNdov2GFM=</DigestValue>
              </xd:CertDigest>
              <xd:IssuerSerial>
                <X509IssuerName>C=PY, O=DOCUMENTA S.A., SERIALNUMBER=RUC80050172-1, CN=CA-DOCUMENTA S.A.</X509IssuerName>
                <X509SerialNumber>3433907957323493802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AUDITOR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2024-03-15T16:00:42Z</dcterms:modified>
  <cp:category/>
  <cp:contentStatus/>
</cp:coreProperties>
</file>