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xr:revisionPtr revIDLastSave="0" documentId="13_ncr:201_{72F888FE-A428-4EE4-BEAF-017DD7B7DE9D}" xr6:coauthVersionLast="47" xr6:coauthVersionMax="47" xr10:uidLastSave="{00000000-0000-0000-0000-000000000000}"/>
  <bookViews>
    <workbookView xWindow="-120" yWindow="-120" windowWidth="20730" windowHeight="11160" tabRatio="568" activeTab="6" xr2:uid="{00000000-000D-0000-FFFF-FFFF00000000}"/>
  </bookViews>
  <sheets>
    <sheet name="CARATULA" sheetId="18" r:id="rId1"/>
    <sheet name="INDICE" sheetId="17" r:id="rId2"/>
    <sheet name="01" sheetId="23" r:id="rId3"/>
    <sheet name="02" sheetId="24" r:id="rId4"/>
    <sheet name="03" sheetId="25" r:id="rId5"/>
    <sheet name="04" sheetId="26" r:id="rId6"/>
    <sheet name="05" sheetId="27" r:id="rId7"/>
    <sheet name="06" sheetId="2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28" l="1"/>
  <c r="I11" i="28"/>
  <c r="P9" i="28"/>
  <c r="P8" i="28"/>
  <c r="C165" i="27"/>
  <c r="D130" i="27"/>
  <c r="C130" i="27"/>
  <c r="D10" i="24"/>
  <c r="C10" i="24"/>
  <c r="I14" i="28" l="1"/>
  <c r="P24" i="28"/>
  <c r="P23" i="28"/>
  <c r="K28" i="28"/>
  <c r="P22" i="28" s="1"/>
  <c r="J28" i="28"/>
  <c r="I26" i="28"/>
  <c r="I25" i="28"/>
  <c r="E99" i="27"/>
  <c r="E98" i="27"/>
  <c r="J14" i="28"/>
  <c r="K14" i="28"/>
  <c r="D156" i="27"/>
  <c r="C156" i="27"/>
  <c r="D143" i="27"/>
  <c r="C143" i="27"/>
  <c r="E86" i="27"/>
  <c r="E88" i="27" s="1"/>
  <c r="E85" i="27"/>
  <c r="E87" i="27" s="1"/>
  <c r="E8" i="25"/>
  <c r="I28" i="28" l="1"/>
  <c r="B4" i="24"/>
  <c r="B4" i="25" s="1"/>
  <c r="B4" i="26" s="1"/>
  <c r="E137" i="27"/>
  <c r="D137" i="27"/>
  <c r="D99" i="27"/>
  <c r="D98" i="27"/>
  <c r="D78" i="27" l="1"/>
  <c r="E77" i="27"/>
  <c r="F77" i="27" s="1"/>
  <c r="E76" i="27"/>
  <c r="F76" i="27" s="1"/>
  <c r="E73" i="27"/>
  <c r="F73" i="27" s="1"/>
  <c r="E72" i="27"/>
  <c r="F72" i="27" s="1"/>
  <c r="E71" i="27"/>
  <c r="F71" i="27" s="1"/>
  <c r="D74" i="27"/>
  <c r="D79" i="27" s="1"/>
  <c r="F78" i="27" l="1"/>
  <c r="F74" i="27"/>
  <c r="C18" i="23"/>
  <c r="D18" i="23" l="1"/>
  <c r="D165" i="27" l="1"/>
  <c r="D149" i="27"/>
  <c r="D23" i="26"/>
  <c r="D28" i="26"/>
  <c r="D18" i="24"/>
  <c r="D12" i="23"/>
  <c r="D19" i="23" s="1"/>
  <c r="D21" i="23" s="1"/>
  <c r="C149" i="27"/>
  <c r="C13" i="25"/>
  <c r="D30" i="26" l="1"/>
  <c r="D19" i="24"/>
  <c r="D97" i="27"/>
  <c r="C12" i="23"/>
  <c r="C19" i="23" s="1"/>
  <c r="C18" i="24" l="1"/>
  <c r="E97" i="27" l="1"/>
  <c r="E96" i="27"/>
  <c r="D96" i="27"/>
  <c r="D7" i="24" l="1"/>
  <c r="D7" i="26" s="1"/>
  <c r="D150" i="27"/>
  <c r="E100" i="27"/>
  <c r="D126" i="27"/>
  <c r="E134" i="27" s="1"/>
  <c r="D141" i="27" s="1"/>
  <c r="C28" i="26"/>
  <c r="C23" i="26"/>
  <c r="C30" i="26" l="1"/>
  <c r="D148" i="27"/>
  <c r="C21" i="23"/>
  <c r="C150" i="27"/>
  <c r="D100" i="27"/>
  <c r="C126" i="27"/>
  <c r="C86" i="27"/>
  <c r="C88" i="27" s="1"/>
  <c r="C85" i="27"/>
  <c r="C87" i="27" s="1"/>
  <c r="C148" i="27" l="1"/>
  <c r="D134" i="27"/>
  <c r="C141" i="27" s="1"/>
  <c r="D154" i="27"/>
  <c r="D161" i="27" s="1"/>
  <c r="C154" i="27" l="1"/>
  <c r="C161" i="27" s="1"/>
  <c r="C14" i="25"/>
  <c r="C19" i="24" l="1"/>
  <c r="D14" i="25" s="1"/>
  <c r="E15" i="25" s="1"/>
  <c r="C7" i="24" l="1"/>
  <c r="C7" i="26" s="1"/>
</calcChain>
</file>

<file path=xl/sharedStrings.xml><?xml version="1.0" encoding="utf-8"?>
<sst xmlns="http://schemas.openxmlformats.org/spreadsheetml/2006/main" count="301" uniqueCount="199">
  <si>
    <t>ACTIVO</t>
  </si>
  <si>
    <t>TOTAL ACTIVO BRUTO</t>
  </si>
  <si>
    <t>PASIVO</t>
  </si>
  <si>
    <t xml:space="preserve">Acreedores por Operaciones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</si>
  <si>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</si>
  <si>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</si>
  <si>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</si>
  <si>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</si>
  <si>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</si>
  <si>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</si>
  <si>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</si>
  <si>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</si>
  <si>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</si>
  <si>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</si>
  <si>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</si>
  <si>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</si>
  <si>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</si>
  <si>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</si>
  <si>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</si>
  <si>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</si>
  <si>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</si>
  <si>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</si>
  <si>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</si>
  <si>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</si>
  <si>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</si>
  <si>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</si>
  <si>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</si>
  <si>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</si>
  <si>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</si>
  <si>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</si>
  <si>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</si>
  <si>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</si>
  <si>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</si>
  <si>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</si>
  <si>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</si>
  <si>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</si>
  <si>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</si>
  <si>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Compra de Instrumentos</t>
  </si>
  <si>
    <t>Comisiones pagadas</t>
  </si>
  <si>
    <t>Vencimiento de Instrumentos</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</si>
  <si>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</si>
  <si>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</si>
  <si>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</si>
  <si>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</si>
  <si>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</si>
  <si>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</si>
  <si>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</si>
  <si>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</si>
  <si>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</si>
  <si>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</si>
  <si>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</si>
  <si>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</si>
  <si>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</si>
  <si>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</si>
  <si>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Ganancia ordinaria del período</t>
  </si>
  <si>
    <t>(Aumento) Disminución Deudores por operaciones</t>
  </si>
  <si>
    <t>TOTAL PASIVO</t>
  </si>
  <si>
    <t>ESTADO DEL ACTIVO NETO</t>
  </si>
  <si>
    <t>ESTADO DE INGRESOS Y EGRESOS</t>
  </si>
  <si>
    <t>ESTADO DE VARIACIÓN DEL ACTIVO NETO</t>
  </si>
  <si>
    <t>ESTADO DE FLUJO DE EFECTIVO</t>
  </si>
  <si>
    <t>NOTAS A LOS ESTADOS FINANCIEROS</t>
  </si>
  <si>
    <t>1) Información Básica del Fondo</t>
  </si>
  <si>
    <t>2) Información sobre la Administradora</t>
  </si>
  <si>
    <t xml:space="preserve">    2.1) Información General</t>
  </si>
  <si>
    <t>Inversiones</t>
  </si>
  <si>
    <t>COMPOSICION DE LAS INVERSIONES DEL FONDO</t>
  </si>
  <si>
    <t>% 
Precio 
de 
Mercado</t>
  </si>
  <si>
    <t>En USD.</t>
  </si>
  <si>
    <t>(DOLARES)</t>
  </si>
  <si>
    <t>%
De las Inversiones con Relac. al Pat. Neto del Fondo</t>
  </si>
  <si>
    <t>%
De las Inversiones por Grupo Económico</t>
  </si>
  <si>
    <t>%
De las Inversiones en Relac. al Pat. Neto del Emisor</t>
  </si>
  <si>
    <t>ESTADO DE INGRESO Y EGRESOS</t>
  </si>
  <si>
    <t>01</t>
  </si>
  <si>
    <t>02</t>
  </si>
  <si>
    <t>03</t>
  </si>
  <si>
    <t>04</t>
  </si>
  <si>
    <t>05</t>
  </si>
  <si>
    <t>06</t>
  </si>
  <si>
    <t>INDICE</t>
  </si>
  <si>
    <t>Intereses Cobrados</t>
  </si>
  <si>
    <t>%
Según Reglamento Interno</t>
  </si>
  <si>
    <t>FONDO DE INVERSIÓN NAVES INDUSTRIALES</t>
  </si>
  <si>
    <t>Resultado por tenencia de inversiones</t>
  </si>
  <si>
    <t>ANEXO I</t>
  </si>
  <si>
    <t>Las 2 Notas y el Anexo I que acompañan son parte integrante de estos Estados Financieros</t>
  </si>
  <si>
    <t>ÍNDICE</t>
  </si>
  <si>
    <t xml:space="preserve">    2.2) Entidad encargada de la Custodia</t>
  </si>
  <si>
    <t>3) Criterios Contables Aplicados</t>
  </si>
  <si>
    <t>Tipo de cambio comprador</t>
  </si>
  <si>
    <t xml:space="preserve">Tipo de cambio vendedor       </t>
  </si>
  <si>
    <t>La entidad aplica el principio de lo devengado para el reconocimiento de los ingresos y la imputación de costos.</t>
  </si>
  <si>
    <t>Los resultados por ajuste de precio o venta de inversiones sobre la par, si hubieran, se reconocen como ingresos extraordinarios.</t>
  </si>
  <si>
    <t>a) Posición en Moneda Extranjera:</t>
  </si>
  <si>
    <t>DETALLE</t>
  </si>
  <si>
    <t>MONEDA EXTRANJERA</t>
  </si>
  <si>
    <t>CAMBIO VIGENTE</t>
  </si>
  <si>
    <t>CLASE</t>
  </si>
  <si>
    <t>MONTO</t>
  </si>
  <si>
    <t>ACTIVOS</t>
  </si>
  <si>
    <t>Disponibilidad</t>
  </si>
  <si>
    <t>USD</t>
  </si>
  <si>
    <t>PASIVOS</t>
  </si>
  <si>
    <t>Crédito</t>
  </si>
  <si>
    <t>Obligaciones</t>
  </si>
  <si>
    <t>Concepto</t>
  </si>
  <si>
    <t>Tipo de Cambio Actual</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</si>
  <si>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</si>
  <si>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</si>
  <si>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</si>
  <si>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</si>
  <si>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_Gastos Operacionales y comisión de la Sociedad Administradora:</t>
  </si>
  <si>
    <t>TOTAL</t>
  </si>
  <si>
    <t>_Información Estadística</t>
  </si>
  <si>
    <t>MES</t>
  </si>
  <si>
    <t>VALOR CUOTA</t>
  </si>
  <si>
    <t>PATRIMONIO NETO DEL FONDO</t>
  </si>
  <si>
    <t>N° DE PARTICIPES</t>
  </si>
  <si>
    <t>4) Composición de las Cuentas</t>
  </si>
  <si>
    <t>CUENTAS</t>
  </si>
  <si>
    <t>La comisión de administración que se está utilizando es de 1,30% anual más IVA. Esta comisión se calcula diariamente de los fondos bajo manejo y se pagan mensualmente a la administradora, generalmente el primer día hábil siguiente al cierre del mes anterior.</t>
  </si>
  <si>
    <t>1er. TRIMESTRE</t>
  </si>
  <si>
    <t>Enero</t>
  </si>
  <si>
    <t>Febrero</t>
  </si>
  <si>
    <t>Marzo</t>
  </si>
  <si>
    <t>Ventas de Instrumentos</t>
  </si>
  <si>
    <t>Inmueble</t>
  </si>
  <si>
    <t>Inmobiliario</t>
  </si>
  <si>
    <t>Paraguay</t>
  </si>
  <si>
    <t>TOTAL DISPONIBILIDADES</t>
  </si>
  <si>
    <t xml:space="preserve">-   </t>
  </si>
  <si>
    <t>TOTAL COMISION ACUMULADA</t>
  </si>
  <si>
    <t>(-) TOTAL DEVOLUCION DE COMISION</t>
  </si>
  <si>
    <t>TOTAL GENERAL</t>
  </si>
  <si>
    <t>Inversiones ANEXO I</t>
  </si>
  <si>
    <t>2do. TRIMESTRE</t>
  </si>
  <si>
    <t>Abril</t>
  </si>
  <si>
    <t>Mayo</t>
  </si>
  <si>
    <t>Junio</t>
  </si>
  <si>
    <t>Pago de Rendimientos</t>
  </si>
  <si>
    <t>OTROS EGRESOS</t>
  </si>
  <si>
    <t>Interés por Préstamo</t>
  </si>
  <si>
    <t>Patente</t>
  </si>
  <si>
    <t>3er. TRIMESTRE</t>
  </si>
  <si>
    <t>Julio</t>
  </si>
  <si>
    <t>Agosto</t>
  </si>
  <si>
    <t>Septiembre</t>
  </si>
  <si>
    <t>Detalle</t>
  </si>
  <si>
    <t>Fiscales</t>
  </si>
  <si>
    <t>IVA</t>
  </si>
  <si>
    <t>Comisión por Gestión</t>
  </si>
  <si>
    <t>Intereses por Préstamo</t>
  </si>
  <si>
    <t>Préstamo</t>
  </si>
  <si>
    <t>TOTAL ACTIVO</t>
  </si>
  <si>
    <t>POSICIÓN NETA</t>
  </si>
  <si>
    <t>Otras Comisiones</t>
  </si>
  <si>
    <t>Gastos a Devengar</t>
  </si>
  <si>
    <t>Administrativos</t>
  </si>
  <si>
    <t>Fondo Mutuo</t>
  </si>
  <si>
    <t>Financiero</t>
  </si>
  <si>
    <t>Monto Ajustado 31/12/2022 (Gs)</t>
  </si>
  <si>
    <t>4to. TRIMESTRE</t>
  </si>
  <si>
    <t>OCTUBRE</t>
  </si>
  <si>
    <t>NOVIEMBRE</t>
  </si>
  <si>
    <t>DICIEMBRE</t>
  </si>
  <si>
    <t>Financiera Finexpar SAECA</t>
  </si>
  <si>
    <t>Préstamo Banco Local</t>
  </si>
  <si>
    <t>Honorarios</t>
  </si>
  <si>
    <t>Servicios</t>
  </si>
  <si>
    <t>Correspondiente al 31/12/2023 con cifras comparativas al 31/12/2022</t>
  </si>
  <si>
    <t xml:space="preserve">El período que cubre los Estados Contables es del 01 de enero al 31 de diciembre del 2023 de forma comparativa con el mismo periodo del año anterior. </t>
  </si>
  <si>
    <t>Monto Ajustado 31/12/2023 (Gs)</t>
  </si>
  <si>
    <t>Tipo de Cambio 31/12/2022</t>
  </si>
  <si>
    <t>IVA Crédito</t>
  </si>
  <si>
    <t>Fondo Mutuo Disponible USD</t>
  </si>
  <si>
    <r>
      <t xml:space="preserve">b) Diferencia de Cambio en Moneda Extranjera: </t>
    </r>
    <r>
      <rPr>
        <sz val="11"/>
        <color theme="1"/>
        <rFont val="Gantari"/>
      </rPr>
      <t xml:space="preserve">Las operaciones del Fondo son realizadas y liquidadas en una misma moneda, por ende no genera diferencias por cambio de moneda </t>
    </r>
  </si>
  <si>
    <r>
      <t xml:space="preserve">    </t>
    </r>
    <r>
      <rPr>
        <b/>
        <sz val="11"/>
        <color theme="1"/>
        <rFont val="Gantari"/>
      </rPr>
      <t xml:space="preserve">4.1) </t>
    </r>
    <r>
      <rPr>
        <b/>
        <u/>
        <sz val="11"/>
        <color theme="1"/>
        <rFont val="Gantari"/>
      </rPr>
      <t>Disponibilidades:</t>
    </r>
    <r>
      <rPr>
        <sz val="11"/>
        <color theme="1"/>
        <rFont val="Gantari"/>
      </rPr>
      <t xml:space="preserve"> Esta cuenta esta compuesta por los saldos en los bancos a la fecha de estos estados financieros</t>
    </r>
  </si>
  <si>
    <r>
      <rPr>
        <sz val="11"/>
        <rFont val="Gantari"/>
      </rPr>
      <t>Banco GNB Paraguay</t>
    </r>
  </si>
  <si>
    <r>
      <t xml:space="preserve">    </t>
    </r>
    <r>
      <rPr>
        <b/>
        <sz val="11"/>
        <color theme="1"/>
        <rFont val="Gantari"/>
      </rPr>
      <t xml:space="preserve">4.2) Otros Créditos: </t>
    </r>
    <r>
      <rPr>
        <sz val="11"/>
        <color theme="1"/>
        <rFont val="Gantari"/>
      </rPr>
      <t>El detalle es el siguiente</t>
    </r>
  </si>
  <si>
    <r>
      <t xml:space="preserve">    </t>
    </r>
    <r>
      <rPr>
        <b/>
        <sz val="11"/>
        <color theme="1"/>
        <rFont val="Gantari"/>
      </rPr>
      <t xml:space="preserve">4.3) </t>
    </r>
    <r>
      <rPr>
        <b/>
        <u/>
        <sz val="11"/>
        <color theme="1"/>
        <rFont val="Gantari"/>
      </rPr>
      <t>Préstamo</t>
    </r>
    <r>
      <rPr>
        <u/>
        <sz val="11"/>
        <color theme="1"/>
        <rFont val="Gantari"/>
      </rPr>
      <t>:</t>
    </r>
    <r>
      <rPr>
        <sz val="11"/>
        <color theme="1"/>
        <rFont val="Gantari"/>
      </rPr>
      <t xml:space="preserve"> El saldo corresponde a un préstamo operativo de corto plazo</t>
    </r>
  </si>
  <si>
    <r>
      <t xml:space="preserve">    </t>
    </r>
    <r>
      <rPr>
        <b/>
        <sz val="11"/>
        <color theme="1"/>
        <rFont val="Gantari"/>
      </rPr>
      <t xml:space="preserve">4.4) </t>
    </r>
    <r>
      <rPr>
        <b/>
        <u/>
        <sz val="11"/>
        <color theme="1"/>
        <rFont val="Gantari"/>
      </rPr>
      <t>Comisión a Pagar a la Administradora</t>
    </r>
    <r>
      <rPr>
        <u/>
        <sz val="11"/>
        <color theme="1"/>
        <rFont val="Gantari"/>
      </rPr>
      <t>:</t>
    </r>
    <r>
      <rPr>
        <sz val="11"/>
        <color theme="1"/>
        <rFont val="Gantari"/>
      </rPr>
      <t xml:space="preserve"> Esta compuesta por los saldos de las comisiones por administración del fondo del periodo.</t>
    </r>
  </si>
  <si>
    <r>
      <t xml:space="preserve">    </t>
    </r>
    <r>
      <rPr>
        <b/>
        <sz val="11"/>
        <color theme="1"/>
        <rFont val="Gantari"/>
      </rPr>
      <t xml:space="preserve">4.5) </t>
    </r>
    <r>
      <rPr>
        <b/>
        <u/>
        <sz val="11"/>
        <color theme="1"/>
        <rFont val="Gantari"/>
      </rPr>
      <t>Otros Pasivos</t>
    </r>
    <r>
      <rPr>
        <u/>
        <sz val="11"/>
        <color theme="1"/>
        <rFont val="Gantari"/>
      </rPr>
      <t>:</t>
    </r>
    <r>
      <rPr>
        <sz val="11"/>
        <color theme="1"/>
        <rFont val="Gantari"/>
      </rPr>
      <t xml:space="preserve"> El saldo es el siguiente</t>
    </r>
  </si>
  <si>
    <r>
      <t xml:space="preserve">    </t>
    </r>
    <r>
      <rPr>
        <b/>
        <sz val="11"/>
        <color theme="1"/>
        <rFont val="Gantari"/>
      </rPr>
      <t xml:space="preserve">4.6) </t>
    </r>
    <r>
      <rPr>
        <b/>
        <u/>
        <sz val="11"/>
        <color theme="1"/>
        <rFont val="Gantari"/>
      </rPr>
      <t>Otros Ingresos / Otros Egresos</t>
    </r>
    <r>
      <rPr>
        <u/>
        <sz val="11"/>
        <color theme="1"/>
        <rFont val="Gantari"/>
      </rPr>
      <t>:</t>
    </r>
    <r>
      <rPr>
        <sz val="11"/>
        <color theme="1"/>
        <rFont val="Gantari"/>
      </rPr>
      <t xml:space="preserve"> Esta cuenta se compone por importes que no son parte de las operaciones ordinarias.</t>
    </r>
  </si>
  <si>
    <r>
      <t xml:space="preserve">Otros Egresos </t>
    </r>
    <r>
      <rPr>
        <b/>
        <sz val="11"/>
        <color theme="1"/>
        <rFont val="Gantari"/>
      </rPr>
      <t>(Nota 4.6)</t>
    </r>
  </si>
  <si>
    <r>
      <t xml:space="preserve">Disponibilidades </t>
    </r>
    <r>
      <rPr>
        <b/>
        <sz val="11"/>
        <color rgb="FF000000"/>
        <rFont val="Gantari"/>
      </rPr>
      <t>(Nota 4.1)</t>
    </r>
  </si>
  <si>
    <r>
      <t xml:space="preserve">Otros Créditos </t>
    </r>
    <r>
      <rPr>
        <b/>
        <sz val="11"/>
        <color theme="1"/>
        <rFont val="Gantari"/>
      </rPr>
      <t>(Nota 4.2)</t>
    </r>
  </si>
  <si>
    <r>
      <t xml:space="preserve">Préstamo  </t>
    </r>
    <r>
      <rPr>
        <b/>
        <sz val="11"/>
        <color rgb="FF000000"/>
        <rFont val="Gantari"/>
      </rPr>
      <t>(Nota 4.3)</t>
    </r>
  </si>
  <si>
    <r>
      <t xml:space="preserve">Comisiones a pagar a la administradora </t>
    </r>
    <r>
      <rPr>
        <b/>
        <sz val="11"/>
        <color rgb="FF000000"/>
        <rFont val="Gantari"/>
      </rPr>
      <t>(Nota 4.4)</t>
    </r>
  </si>
  <si>
    <r>
      <t xml:space="preserve">Otros Pasivos </t>
    </r>
    <r>
      <rPr>
        <b/>
        <sz val="11"/>
        <color rgb="FF000000"/>
        <rFont val="Gantari"/>
      </rPr>
      <t>(Nota 4.5)</t>
    </r>
  </si>
  <si>
    <t>TOTAL 31/12/2023</t>
  </si>
  <si>
    <t>SALDO AL 31/12/2023</t>
  </si>
  <si>
    <t>ESTADOS FINANCIEROS
FONDO DE INVERSIÓN NAVES INDUSTRIALES
s/ Res. N° 35/2023</t>
  </si>
  <si>
    <t>Los estados financieros se han preparado de acuerdo con normas contables y criterios de valuación dictados por la Super Intendencia de Valores y con normas de información financiera vigentes en el Paraguay.</t>
  </si>
  <si>
    <t>La valorización de las inversiones aplicadas en el fondo están constituidas su valor de costo histórico.</t>
  </si>
  <si>
    <t>LA ADMINISTRADORA será responsable de la administración del FONDO DE INVERSIÓN NAVES INDUSTRIALES, que en adelante se denominará FONDO NAVES, registrado en la Comisión Nacional de Valores de conformidad con la Resolución N.º 19E/20 de fecha 02/07/2020, el cual se regirá por el REGLAMENTO INTERNO, aprobado por Resolución 19E/20 de fecha 02/07/2020. El objeto del FONDO NAVES será invertir en la construcción de galpones industriales. Está dirigido a personas físicas y jurídicas. El riesgo del inversionista estará determinado por la naturaleza de los activos del FONDO NAVES, de acuerdo con lo expuesto en la política de inversiones.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</si>
  <si>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Gantari"/>
      </rPr>
      <t xml:space="preserve"> </t>
    </r>
    <r>
      <rPr>
        <sz val="11"/>
        <color theme="1"/>
        <rFont val="Gantari"/>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</si>
  <si>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Garantía de Alquiler</t>
  </si>
  <si>
    <t>Cadiem AFPISA, es la encargada de la custodia de activos del Fondo. Si hubiese títulos físicos serán resguardados en la Caja de Valores del Paraguay.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</si>
</sst>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64" formatCode="_-* #,##0_-;\-* #,##0_-;_-* &quot;-&quot;_-;_-@_-"/>
    <numFmt numFmtId="165" formatCode="_-* #,##0.00_-;\-* #,##0.00_-;_-* &quot;-&quot;??_-;_-@_-"/>
    <numFmt numFmtId="166" formatCode="_ * #,##0.000000_ ;_ * \-#,##0.000000_ ;_ * &quot;-&quot;_ ;_ @_ "/>
    <numFmt numFmtId="167" formatCode="_ * #,##0.00_ ;_ * \-#,##0.00_ ;_ * &quot;-&quot;_ ;_ @_ "/>
    <numFmt numFmtId="168" formatCode="_ * #,##0.000000_ ;_ * \-#,##0.000000_ ;_ * &quot;-&quot;??????_ ;_ @_ "/>
    <numFmt numFmtId="169" formatCode="_(* #,##0.00_);_(* \(#,##0.00\);_(* &quot;-&quot;??_);_(@_)"/>
    <numFmt numFmtId="170" formatCode="#,##0_);\(#,##0\);\ &quot;-&quot;_)"/>
    <numFmt numFmtId="171" formatCode="#,##0.00\'%\'"/>
    <numFmt numFmtId="172" formatCode="_-* #,##0.00_-;\-* #,##0.00_-;_-* &quot;-&quot;_-;_-@_-"/>
    <numFmt numFmtId="173" formatCode="#0"/>
    <numFmt numFmtId="174" formatCode="_-* #,##0.0000_-;\-* #,##0.0000_-;_-* &quot;-&quot;_-;_-@_-"/>
  </numFmts>
  <fonts count="26"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8"/>
      <name val="Calibri"/>
      <family val="2"/>
      <scheme val="minor"/>
    </font>
    <font>
      <b/>
      <sz val="11"/>
      <color theme="1"/>
      <name val="Gantari"/>
    </font>
    <font>
      <sz val="11"/>
      <color theme="1"/>
      <name val="Gantari"/>
    </font>
    <font>
      <u/>
      <sz val="11"/>
      <color theme="10"/>
      <name val="Gantari"/>
    </font>
    <font>
      <sz val="11"/>
      <name val="Gantari"/>
    </font>
    <font>
      <b/>
      <sz val="11"/>
      <name val="Gantari"/>
    </font>
    <font>
      <b/>
      <sz val="11"/>
      <color indexed="72"/>
      <name val="Gantari"/>
    </font>
    <font>
      <sz val="11"/>
      <color indexed="8"/>
      <name val="Gantari"/>
    </font>
    <font>
      <b/>
      <sz val="11"/>
      <color indexed="8"/>
      <name val="Gantari"/>
    </font>
    <font>
      <b/>
      <u/>
      <sz val="11"/>
      <color indexed="8"/>
      <name val="Gantari"/>
    </font>
    <font>
      <u/>
      <sz val="11"/>
      <color indexed="8"/>
      <name val="Gantari"/>
    </font>
    <font>
      <b/>
      <u/>
      <sz val="11"/>
      <color theme="1"/>
      <name val="Gantari"/>
    </font>
    <font>
      <sz val="11"/>
      <color rgb="FF000000"/>
      <name val="Gantari"/>
    </font>
    <font>
      <b/>
      <sz val="11"/>
      <color rgb="FF000000"/>
      <name val="Gantari"/>
    </font>
    <font>
      <sz val="9"/>
      <color theme="1"/>
      <name val="Gantari"/>
    </font>
    <font>
      <sz val="8"/>
      <color theme="1"/>
      <name val="Gantari"/>
    </font>
    <font>
      <u/>
      <sz val="11"/>
      <color theme="1"/>
      <name val="Gantari"/>
    </font>
    <font>
      <b/>
      <sz val="8"/>
      <color theme="1"/>
      <name val="Gantari"/>
    </font>
    <font>
      <b/>
      <sz val="8"/>
      <color indexed="72"/>
      <name val="Gantari"/>
    </font>
  </fonts>
  <fills count="4">
    <fill>
      <patternFill patternType="none"/>
    </fill>
    <fill>
      <patternFill patternType="gray125"/>
    </fill>
    <fill>
      <patternFill patternType="solid">
        <fgColor rgb="FFFFFFFF"/>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164" fontId="1" fillId="0" borderId="0" applyFont="0" applyFill="0" applyBorder="0" applyAlignment="0" applyProtection="0"/>
    <xf numFmtId="0" fontId="2" fillId="0" borderId="0" applyNumberFormat="0" applyFont="0" applyFill="0" applyBorder="0" applyAlignment="0" applyProtection="0"/>
    <xf numFmtId="164"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9" fontId="4" fillId="0" borderId="0" applyFont="0" applyFill="0" applyBorder="0" applyAlignment="0" applyProtection="0"/>
    <xf numFmtId="0" fontId="5" fillId="0" borderId="0"/>
    <xf numFmtId="0" fontId="6"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9" fillId="0" borderId="0" xfId="0" applyFont="1"/>
    <xf numFmtId="0" fontId="10" fillId="0" borderId="0" xfId="9" applyFont="1" applyAlignment="1">
      <alignment horizontal="left" vertical="top"/>
    </xf>
    <xf numFmtId="0" fontId="11" fillId="0" borderId="0" xfId="2" applyFont="1" applyAlignment="1">
      <alignment horizontal="left" vertical="top"/>
    </xf>
    <xf numFmtId="0" fontId="11" fillId="0" borderId="0" xfId="2" applyFont="1"/>
    <xf numFmtId="0" fontId="11" fillId="0" borderId="0" xfId="0" applyFont="1"/>
    <xf numFmtId="0" fontId="12" fillId="0" borderId="14" xfId="2" applyFont="1" applyBorder="1" applyAlignment="1">
      <alignment horizontal="centerContinuous" vertical="top"/>
    </xf>
    <xf numFmtId="0" fontId="13" fillId="0" borderId="5" xfId="2" applyFont="1" applyBorder="1" applyAlignment="1">
      <alignment horizontal="centerContinuous" vertical="top"/>
    </xf>
    <xf numFmtId="0" fontId="13" fillId="0" borderId="6" xfId="2" applyFont="1" applyBorder="1" applyAlignment="1">
      <alignment horizontal="centerContinuous" vertical="top"/>
    </xf>
    <xf numFmtId="0" fontId="13" fillId="0" borderId="7" xfId="2" applyFont="1" applyBorder="1" applyAlignment="1">
      <alignment horizontal="centerContinuous" vertical="top"/>
    </xf>
    <xf numFmtId="14" fontId="13" fillId="0" borderId="5" xfId="2" applyNumberFormat="1" applyFont="1" applyBorder="1" applyAlignment="1">
      <alignment horizontal="centerContinuous" vertical="top"/>
    </xf>
    <xf numFmtId="0" fontId="11" fillId="0" borderId="0" xfId="0" applyFont="1" applyAlignment="1">
      <alignment horizontal="center" vertical="center" wrapText="1"/>
    </xf>
    <xf numFmtId="0" fontId="13" fillId="0" borderId="2" xfId="2" applyFont="1" applyBorder="1" applyAlignment="1">
      <alignment horizontal="center" vertical="center" wrapText="1"/>
    </xf>
    <xf numFmtId="0" fontId="14" fillId="0" borderId="10" xfId="0" applyFont="1" applyBorder="1" applyAlignment="1">
      <alignment horizontal="left" vertical="top"/>
    </xf>
    <xf numFmtId="0" fontId="15" fillId="0" borderId="11" xfId="0" applyFont="1" applyBorder="1" applyAlignment="1">
      <alignment horizontal="center" vertical="top"/>
    </xf>
    <xf numFmtId="0" fontId="14" fillId="0" borderId="11" xfId="0" applyFont="1" applyBorder="1" applyAlignment="1">
      <alignment horizontal="left" vertical="top"/>
    </xf>
    <xf numFmtId="0" fontId="14" fillId="0" borderId="11" xfId="0" applyFont="1" applyBorder="1" applyAlignment="1">
      <alignment vertical="top"/>
    </xf>
    <xf numFmtId="14" fontId="14" fillId="0" borderId="11" xfId="0" applyNumberFormat="1" applyFont="1" applyBorder="1" applyAlignment="1">
      <alignment horizontal="center" vertical="top"/>
    </xf>
    <xf numFmtId="0" fontId="14" fillId="0" borderId="11" xfId="0" applyFont="1" applyBorder="1" applyAlignment="1">
      <alignment horizontal="center" vertical="top"/>
    </xf>
    <xf numFmtId="4" fontId="14" fillId="0" borderId="11" xfId="0" applyNumberFormat="1" applyFont="1" applyBorder="1" applyAlignment="1">
      <alignment horizontal="right" vertical="top"/>
    </xf>
    <xf numFmtId="3" fontId="14" fillId="0" borderId="11" xfId="0" applyNumberFormat="1" applyFont="1" applyBorder="1" applyAlignment="1">
      <alignment vertical="top"/>
    </xf>
    <xf numFmtId="171" fontId="14" fillId="0" borderId="11" xfId="0" applyNumberFormat="1" applyFont="1" applyBorder="1" applyAlignment="1">
      <alignment horizontal="center" vertical="top"/>
    </xf>
    <xf numFmtId="2" fontId="14" fillId="0" borderId="11" xfId="1" applyNumberFormat="1" applyFont="1" applyFill="1" applyBorder="1" applyAlignment="1" applyProtection="1">
      <alignment horizontal="center" vertical="top"/>
    </xf>
    <xf numFmtId="10" fontId="14" fillId="0" borderId="11" xfId="14" applyNumberFormat="1" applyFont="1" applyBorder="1" applyAlignment="1" applyProtection="1">
      <alignment vertical="top"/>
    </xf>
    <xf numFmtId="0" fontId="14" fillId="0" borderId="12" xfId="0" applyFont="1" applyBorder="1" applyAlignment="1">
      <alignment horizontal="left" vertical="top"/>
    </xf>
    <xf numFmtId="0" fontId="14" fillId="0" borderId="8" xfId="0" applyFont="1" applyBorder="1" applyAlignment="1">
      <alignment horizontal="left" vertical="top"/>
    </xf>
    <xf numFmtId="0" fontId="15" fillId="0" borderId="0" xfId="0" applyFont="1" applyAlignment="1">
      <alignment horizontal="center" vertical="top"/>
    </xf>
    <xf numFmtId="0" fontId="14" fillId="0" borderId="0" xfId="0" applyFont="1" applyAlignment="1">
      <alignment horizontal="left" vertical="top"/>
    </xf>
    <xf numFmtId="0" fontId="14" fillId="0" borderId="0" xfId="0" applyFont="1" applyAlignment="1">
      <alignment vertical="top"/>
    </xf>
    <xf numFmtId="14" fontId="14" fillId="0" borderId="0" xfId="0" applyNumberFormat="1" applyFont="1" applyAlignment="1">
      <alignment horizontal="center" vertical="top"/>
    </xf>
    <xf numFmtId="0" fontId="14" fillId="0" borderId="0" xfId="0" applyFont="1" applyAlignment="1">
      <alignment horizontal="center" vertical="top"/>
    </xf>
    <xf numFmtId="4" fontId="14" fillId="0" borderId="0" xfId="0" applyNumberFormat="1" applyFont="1" applyAlignment="1">
      <alignment horizontal="right" vertical="top"/>
    </xf>
    <xf numFmtId="3" fontId="14" fillId="0" borderId="0" xfId="0" applyNumberFormat="1" applyFont="1" applyAlignment="1">
      <alignment vertical="top"/>
    </xf>
    <xf numFmtId="171" fontId="14" fillId="0" borderId="0" xfId="0" applyNumberFormat="1" applyFont="1" applyAlignment="1">
      <alignment horizontal="center" vertical="top"/>
    </xf>
    <xf numFmtId="2" fontId="14" fillId="0" borderId="0" xfId="1" applyNumberFormat="1" applyFont="1" applyFill="1" applyBorder="1" applyAlignment="1" applyProtection="1">
      <alignment horizontal="center" vertical="top"/>
    </xf>
    <xf numFmtId="10" fontId="14" fillId="0" borderId="0" xfId="14" applyNumberFormat="1" applyFont="1" applyBorder="1" applyAlignment="1" applyProtection="1">
      <alignment vertical="top"/>
    </xf>
    <xf numFmtId="0" fontId="14" fillId="0" borderId="9" xfId="0" applyFont="1" applyBorder="1" applyAlignment="1">
      <alignment horizontal="left" vertical="top"/>
    </xf>
    <xf numFmtId="0" fontId="14" fillId="0" borderId="13" xfId="0" applyFont="1" applyBorder="1" applyAlignment="1">
      <alignment horizontal="left" vertical="top"/>
    </xf>
    <xf numFmtId="0" fontId="15" fillId="0" borderId="14" xfId="0" applyFont="1" applyBorder="1" applyAlignment="1">
      <alignment horizontal="center" vertical="top"/>
    </xf>
    <xf numFmtId="0" fontId="14" fillId="0" borderId="14" xfId="0" applyFont="1" applyBorder="1" applyAlignment="1">
      <alignment vertical="top"/>
    </xf>
    <xf numFmtId="14" fontId="14" fillId="0" borderId="14" xfId="0" applyNumberFormat="1" applyFont="1" applyBorder="1" applyAlignment="1">
      <alignment horizontal="center" vertical="top"/>
    </xf>
    <xf numFmtId="0" fontId="14" fillId="0" borderId="14" xfId="0" applyFont="1" applyBorder="1" applyAlignment="1">
      <alignment horizontal="center" vertical="top"/>
    </xf>
    <xf numFmtId="4" fontId="14" fillId="0" borderId="14" xfId="0" applyNumberFormat="1" applyFont="1" applyBorder="1" applyAlignment="1">
      <alignment horizontal="right" vertical="top"/>
    </xf>
    <xf numFmtId="3" fontId="14" fillId="0" borderId="14" xfId="0" applyNumberFormat="1" applyFont="1" applyBorder="1" applyAlignment="1">
      <alignment vertical="top"/>
    </xf>
    <xf numFmtId="171" fontId="14" fillId="0" borderId="14" xfId="0" applyNumberFormat="1" applyFont="1" applyBorder="1" applyAlignment="1">
      <alignment horizontal="center" vertical="top"/>
    </xf>
    <xf numFmtId="2" fontId="14" fillId="0" borderId="14" xfId="1" applyNumberFormat="1" applyFont="1" applyFill="1" applyBorder="1" applyAlignment="1" applyProtection="1">
      <alignment horizontal="center" vertical="top"/>
    </xf>
    <xf numFmtId="10" fontId="14" fillId="0" borderId="14" xfId="14" applyNumberFormat="1" applyFont="1" applyBorder="1" applyAlignment="1" applyProtection="1">
      <alignment vertical="top"/>
    </xf>
    <xf numFmtId="0" fontId="14" fillId="0" borderId="14" xfId="0" applyFont="1" applyBorder="1" applyAlignment="1">
      <alignment horizontal="left" vertical="top"/>
    </xf>
    <xf numFmtId="0" fontId="14" fillId="0" borderId="15" xfId="0" applyFont="1" applyBorder="1" applyAlignment="1">
      <alignment horizontal="left" vertical="top"/>
    </xf>
    <xf numFmtId="0" fontId="15" fillId="0" borderId="0" xfId="0" applyFont="1" applyAlignment="1">
      <alignment vertical="top"/>
    </xf>
    <xf numFmtId="167" fontId="15" fillId="0" borderId="0" xfId="1" applyNumberFormat="1" applyFont="1" applyBorder="1" applyAlignment="1" applyProtection="1">
      <alignment horizontal="right" vertical="top"/>
    </xf>
    <xf numFmtId="0" fontId="15" fillId="0" borderId="0" xfId="1" applyNumberFormat="1" applyFont="1" applyBorder="1" applyAlignment="1" applyProtection="1">
      <alignment horizontal="right" vertical="top"/>
    </xf>
    <xf numFmtId="2" fontId="15" fillId="0" borderId="0" xfId="0" applyNumberFormat="1" applyFont="1" applyAlignment="1">
      <alignment vertical="top"/>
    </xf>
    <xf numFmtId="0" fontId="11" fillId="0" borderId="9" xfId="0" applyFont="1" applyBorder="1"/>
    <xf numFmtId="164" fontId="15" fillId="0" borderId="0" xfId="1" applyFont="1" applyBorder="1" applyAlignment="1" applyProtection="1">
      <alignment horizontal="right" vertical="top"/>
    </xf>
    <xf numFmtId="0" fontId="16" fillId="0" borderId="14" xfId="0" applyFont="1" applyBorder="1" applyAlignment="1">
      <alignment vertical="top"/>
    </xf>
    <xf numFmtId="167" fontId="15" fillId="0" borderId="14" xfId="1" applyNumberFormat="1" applyFont="1" applyBorder="1" applyAlignment="1" applyProtection="1">
      <alignment horizontal="right" vertical="top"/>
    </xf>
    <xf numFmtId="4" fontId="15" fillId="0" borderId="14" xfId="1" applyNumberFormat="1" applyFont="1" applyBorder="1" applyAlignment="1" applyProtection="1">
      <alignment horizontal="right" vertical="top"/>
    </xf>
    <xf numFmtId="0" fontId="15" fillId="0" borderId="14" xfId="1" applyNumberFormat="1" applyFont="1" applyBorder="1" applyAlignment="1" applyProtection="1">
      <alignment horizontal="right" vertical="top"/>
    </xf>
    <xf numFmtId="0" fontId="17" fillId="0" borderId="14" xfId="0" applyFont="1" applyBorder="1" applyAlignment="1">
      <alignment horizontal="left" vertical="top"/>
    </xf>
    <xf numFmtId="173" fontId="16" fillId="0" borderId="14" xfId="0" applyNumberFormat="1" applyFont="1" applyBorder="1" applyAlignment="1">
      <alignment vertical="top"/>
    </xf>
    <xf numFmtId="4" fontId="11" fillId="0" borderId="0" xfId="0" applyNumberFormat="1" applyFont="1"/>
    <xf numFmtId="0" fontId="11" fillId="0" borderId="0" xfId="0" applyFont="1" applyAlignment="1">
      <alignment horizontal="centerContinuous"/>
    </xf>
    <xf numFmtId="4" fontId="11" fillId="0" borderId="0" xfId="0" applyNumberFormat="1" applyFont="1" applyAlignment="1">
      <alignment horizontal="centerContinuous"/>
    </xf>
    <xf numFmtId="0" fontId="13" fillId="0" borderId="1" xfId="2" applyFont="1" applyBorder="1" applyAlignment="1">
      <alignment horizontal="center" vertical="center" wrapText="1"/>
    </xf>
    <xf numFmtId="0" fontId="14" fillId="0" borderId="13" xfId="0" applyFont="1" applyBorder="1" applyAlignment="1">
      <alignment horizontal="center" vertical="top"/>
    </xf>
    <xf numFmtId="0" fontId="10" fillId="0" borderId="0" xfId="9" applyFont="1"/>
    <xf numFmtId="0" fontId="8" fillId="0" borderId="0" xfId="0" applyFont="1" applyAlignment="1">
      <alignment horizontal="left" wrapText="1"/>
    </xf>
    <xf numFmtId="0" fontId="9" fillId="0" borderId="0" xfId="0" applyFont="1" applyAlignment="1">
      <alignment horizontal="left" vertical="top" wrapText="1"/>
    </xf>
    <xf numFmtId="0" fontId="8" fillId="0" borderId="0" xfId="0" applyFont="1" applyAlignment="1">
      <alignment horizontal="left" vertical="center" wrapText="1"/>
    </xf>
    <xf numFmtId="0" fontId="9" fillId="0" borderId="0" xfId="0" applyFont="1" applyAlignment="1">
      <alignment horizontal="left"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9" fillId="0" borderId="1" xfId="0" applyFont="1" applyBorder="1" applyAlignment="1">
      <alignment horizontal="justify" vertical="center"/>
    </xf>
    <xf numFmtId="167" fontId="9" fillId="0" borderId="1" xfId="1" applyNumberFormat="1" applyFont="1" applyBorder="1" applyAlignment="1">
      <alignment horizontal="center" vertical="center"/>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0" xfId="0" applyFont="1" applyBorder="1" applyAlignment="1">
      <alignment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8" xfId="0" applyFont="1" applyBorder="1" applyAlignment="1">
      <alignment vertical="center"/>
    </xf>
    <xf numFmtId="0" fontId="9" fillId="0" borderId="8" xfId="0" applyFont="1" applyBorder="1" applyAlignment="1">
      <alignment horizontal="center" vertical="center"/>
    </xf>
    <xf numFmtId="167" fontId="9" fillId="0" borderId="3" xfId="1" applyNumberFormat="1" applyFont="1" applyBorder="1" applyAlignment="1">
      <alignment horizontal="center" vertical="center"/>
    </xf>
    <xf numFmtId="164" fontId="9" fillId="0" borderId="3" xfId="1" applyFont="1" applyBorder="1" applyAlignment="1">
      <alignment horizontal="center" vertical="center"/>
    </xf>
    <xf numFmtId="0" fontId="8" fillId="0" borderId="3" xfId="0" applyFont="1" applyBorder="1" applyAlignment="1">
      <alignment vertical="center"/>
    </xf>
    <xf numFmtId="0" fontId="8" fillId="0" borderId="8" xfId="0" applyFont="1" applyBorder="1" applyAlignment="1">
      <alignment horizontal="center" vertical="center"/>
    </xf>
    <xf numFmtId="167" fontId="8" fillId="0" borderId="4" xfId="1" applyNumberFormat="1" applyFont="1" applyBorder="1" applyAlignment="1">
      <alignment horizontal="center" vertical="center"/>
    </xf>
    <xf numFmtId="41" fontId="8" fillId="0" borderId="4" xfId="1" applyNumberFormat="1" applyFont="1" applyBorder="1" applyAlignment="1">
      <alignment horizontal="center" vertical="center"/>
    </xf>
    <xf numFmtId="0" fontId="8" fillId="0" borderId="0" xfId="0" applyFont="1"/>
    <xf numFmtId="0" fontId="8" fillId="0" borderId="2" xfId="0" applyFont="1" applyBorder="1" applyAlignment="1">
      <alignment vertical="center"/>
    </xf>
    <xf numFmtId="167" fontId="9" fillId="0" borderId="2" xfId="1" applyNumberFormat="1" applyFont="1" applyBorder="1" applyAlignment="1">
      <alignment horizontal="center" vertical="center"/>
    </xf>
    <xf numFmtId="167" fontId="9" fillId="0" borderId="9" xfId="1" applyNumberFormat="1" applyFont="1" applyBorder="1" applyAlignment="1">
      <alignment horizontal="center" vertical="center"/>
    </xf>
    <xf numFmtId="0" fontId="9" fillId="0" borderId="3" xfId="0" applyFont="1" applyBorder="1" applyAlignment="1">
      <alignment vertical="center"/>
    </xf>
    <xf numFmtId="0" fontId="9" fillId="0" borderId="3" xfId="0" applyFont="1"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horizontal="center" vertical="center"/>
    </xf>
    <xf numFmtId="167" fontId="8" fillId="0" borderId="15" xfId="1" applyNumberFormat="1" applyFont="1" applyBorder="1" applyAlignment="1">
      <alignment horizontal="center" vertical="center"/>
    </xf>
    <xf numFmtId="0" fontId="18" fillId="0" borderId="5" xfId="0" applyFont="1" applyBorder="1" applyAlignment="1">
      <alignment vertical="center"/>
    </xf>
    <xf numFmtId="0" fontId="18" fillId="0" borderId="1" xfId="0" applyFont="1" applyBorder="1" applyAlignment="1">
      <alignment horizontal="center" vertical="center"/>
    </xf>
    <xf numFmtId="167" fontId="18" fillId="0" borderId="6" xfId="1" applyNumberFormat="1" applyFont="1" applyBorder="1" applyAlignment="1">
      <alignment horizontal="center" vertical="center"/>
    </xf>
    <xf numFmtId="167" fontId="18" fillId="0" borderId="5" xfId="1" applyNumberFormat="1" applyFont="1" applyBorder="1" applyAlignment="1">
      <alignment horizontal="center" vertical="center"/>
    </xf>
    <xf numFmtId="167" fontId="18" fillId="0" borderId="7" xfId="1" applyNumberFormat="1" applyFont="1" applyBorder="1" applyAlignment="1">
      <alignment horizontal="center" vertical="center"/>
    </xf>
    <xf numFmtId="0" fontId="9" fillId="0" borderId="1" xfId="0" applyFont="1" applyBorder="1" applyAlignment="1">
      <alignment vertical="center" wrapText="1"/>
    </xf>
    <xf numFmtId="0" fontId="8" fillId="0" borderId="0" xfId="0" applyFont="1" applyAlignment="1">
      <alignment horizontal="left"/>
    </xf>
    <xf numFmtId="0" fontId="9" fillId="0" borderId="8" xfId="0" applyFont="1" applyBorder="1" applyAlignment="1">
      <alignment horizontal="left" vertical="center"/>
    </xf>
    <xf numFmtId="0" fontId="9" fillId="0" borderId="9" xfId="0" applyFont="1" applyBorder="1" applyAlignment="1">
      <alignment horizontal="left" vertical="center"/>
    </xf>
    <xf numFmtId="167" fontId="9" fillId="0" borderId="4" xfId="1" applyNumberFormat="1" applyFont="1" applyBorder="1" applyAlignment="1">
      <alignment horizontal="center" vertical="center"/>
    </xf>
    <xf numFmtId="167" fontId="8" fillId="0" borderId="1" xfId="1" applyNumberFormat="1" applyFont="1" applyBorder="1" applyAlignment="1">
      <alignment horizontal="center" vertical="center"/>
    </xf>
    <xf numFmtId="0" fontId="8" fillId="0" borderId="10" xfId="0" applyFont="1" applyBorder="1"/>
    <xf numFmtId="0" fontId="8" fillId="0" borderId="6" xfId="0" applyFont="1" applyBorder="1"/>
    <xf numFmtId="0" fontId="8" fillId="0" borderId="7" xfId="0" applyFont="1" applyBorder="1"/>
    <xf numFmtId="0" fontId="9" fillId="0" borderId="2" xfId="0" applyFont="1" applyBorder="1"/>
    <xf numFmtId="172" fontId="9" fillId="0" borderId="2" xfId="1" applyNumberFormat="1" applyFont="1" applyBorder="1" applyAlignment="1">
      <alignment horizontal="center" vertical="center"/>
    </xf>
    <xf numFmtId="164" fontId="9" fillId="0" borderId="2" xfId="1" applyFont="1" applyBorder="1" applyAlignment="1">
      <alignment horizontal="center" vertical="center"/>
    </xf>
    <xf numFmtId="0" fontId="9" fillId="0" borderId="3" xfId="0" applyFont="1" applyBorder="1"/>
    <xf numFmtId="172" fontId="9" fillId="0" borderId="3" xfId="1" applyNumberFormat="1" applyFont="1" applyBorder="1" applyAlignment="1">
      <alignment horizontal="center" vertical="center"/>
    </xf>
    <xf numFmtId="0" fontId="9" fillId="0" borderId="4" xfId="0" applyFont="1" applyBorder="1"/>
    <xf numFmtId="172" fontId="9" fillId="0" borderId="4" xfId="1" applyNumberFormat="1" applyFont="1" applyBorder="1" applyAlignment="1">
      <alignment horizontal="center" vertical="center"/>
    </xf>
    <xf numFmtId="164" fontId="9" fillId="0" borderId="4" xfId="1" applyFont="1" applyBorder="1" applyAlignment="1">
      <alignment horizontal="center" vertical="center"/>
    </xf>
    <xf numFmtId="0" fontId="8" fillId="0" borderId="5" xfId="0" applyFont="1" applyBorder="1"/>
    <xf numFmtId="0" fontId="9" fillId="0" borderId="2" xfId="0" applyFont="1" applyBorder="1" applyAlignment="1">
      <alignment horizontal="left"/>
    </xf>
    <xf numFmtId="172" fontId="9" fillId="0" borderId="2" xfId="1" applyNumberFormat="1" applyFont="1" applyBorder="1"/>
    <xf numFmtId="164" fontId="9" fillId="0" borderId="2" xfId="1" applyFont="1" applyBorder="1" applyAlignment="1">
      <alignment horizontal="left"/>
    </xf>
    <xf numFmtId="172" fontId="9" fillId="0" borderId="3" xfId="1" applyNumberFormat="1" applyFont="1" applyBorder="1"/>
    <xf numFmtId="172" fontId="9" fillId="0" borderId="4" xfId="1" applyNumberFormat="1" applyFont="1" applyBorder="1"/>
    <xf numFmtId="167" fontId="19" fillId="0" borderId="4" xfId="1" applyNumberFormat="1" applyFont="1" applyBorder="1" applyAlignment="1">
      <alignment horizontal="center" vertical="center"/>
    </xf>
    <xf numFmtId="167" fontId="9" fillId="0" borderId="15" xfId="1" applyNumberFormat="1" applyFont="1" applyBorder="1" applyAlignment="1">
      <alignment horizontal="center" vertical="center"/>
    </xf>
    <xf numFmtId="0" fontId="9" fillId="0" borderId="10" xfId="0" applyFont="1" applyBorder="1"/>
    <xf numFmtId="0" fontId="9" fillId="0" borderId="8" xfId="0" applyFont="1" applyBorder="1"/>
    <xf numFmtId="0" fontId="9" fillId="0" borderId="13" xfId="0" applyFont="1" applyBorder="1"/>
    <xf numFmtId="167" fontId="19" fillId="0" borderId="0" xfId="1" applyNumberFormat="1" applyFont="1" applyBorder="1" applyAlignment="1">
      <alignment horizontal="center" vertical="center"/>
    </xf>
    <xf numFmtId="167" fontId="9" fillId="0" borderId="0" xfId="1" applyNumberFormat="1" applyFont="1" applyBorder="1" applyAlignment="1">
      <alignment horizontal="center" vertical="center"/>
    </xf>
    <xf numFmtId="164" fontId="9" fillId="0" borderId="0" xfId="1" applyFont="1" applyBorder="1" applyAlignment="1">
      <alignment horizontal="center" vertical="center"/>
    </xf>
    <xf numFmtId="0" fontId="8" fillId="0" borderId="2" xfId="0" applyFont="1" applyBorder="1" applyAlignment="1">
      <alignment horizontal="center" vertical="center"/>
    </xf>
    <xf numFmtId="14" fontId="8" fillId="0" borderId="2" xfId="0" applyNumberFormat="1" applyFont="1" applyBorder="1" applyAlignment="1">
      <alignment horizontal="center" vertical="center"/>
    </xf>
    <xf numFmtId="167" fontId="9" fillId="0" borderId="2" xfId="1" applyNumberFormat="1" applyFont="1" applyBorder="1"/>
    <xf numFmtId="0" fontId="21" fillId="0" borderId="0" xfId="0" applyFont="1"/>
    <xf numFmtId="0" fontId="19" fillId="0" borderId="3" xfId="0" applyFont="1" applyBorder="1" applyAlignment="1">
      <alignment horizontal="left" vertical="top"/>
    </xf>
    <xf numFmtId="167" fontId="9" fillId="0" borderId="3" xfId="1" applyNumberFormat="1" applyFont="1" applyBorder="1"/>
    <xf numFmtId="0" fontId="19" fillId="0" borderId="4" xfId="0" applyFont="1" applyBorder="1" applyAlignment="1">
      <alignment horizontal="left" vertical="top"/>
    </xf>
    <xf numFmtId="167" fontId="9" fillId="0" borderId="4" xfId="1" applyNumberFormat="1" applyFont="1" applyBorder="1"/>
    <xf numFmtId="0" fontId="8" fillId="0" borderId="13" xfId="0" applyFont="1" applyBorder="1" applyAlignment="1">
      <alignment horizontal="center" vertical="center"/>
    </xf>
    <xf numFmtId="167" fontId="8" fillId="0" borderId="1" xfId="1" applyNumberFormat="1" applyFont="1" applyBorder="1"/>
    <xf numFmtId="0" fontId="22" fillId="0" borderId="0" xfId="0" applyFont="1" applyAlignment="1">
      <alignment horizontal="left" vertical="center"/>
    </xf>
    <xf numFmtId="167" fontId="8" fillId="0" borderId="0" xfId="1" applyNumberFormat="1" applyFont="1" applyBorder="1"/>
    <xf numFmtId="170" fontId="12" fillId="0" borderId="1" xfId="0" applyNumberFormat="1" applyFont="1" applyBorder="1" applyAlignment="1">
      <alignment vertical="center"/>
    </xf>
    <xf numFmtId="0" fontId="19" fillId="0" borderId="2" xfId="0" applyFont="1" applyBorder="1" applyAlignment="1">
      <alignment horizontal="left" vertical="top"/>
    </xf>
    <xf numFmtId="167" fontId="8" fillId="0" borderId="4" xfId="1" applyNumberFormat="1" applyFont="1" applyBorder="1"/>
    <xf numFmtId="167" fontId="9" fillId="0" borderId="0" xfId="0" applyNumberFormat="1" applyFont="1"/>
    <xf numFmtId="0" fontId="9" fillId="0" borderId="0" xfId="0" applyFont="1" applyAlignment="1">
      <alignment vertical="top"/>
    </xf>
    <xf numFmtId="0" fontId="9" fillId="0" borderId="1" xfId="0" applyFont="1" applyBorder="1"/>
    <xf numFmtId="167" fontId="9" fillId="0" borderId="12" xfId="1" applyNumberFormat="1" applyFont="1" applyBorder="1"/>
    <xf numFmtId="167" fontId="8" fillId="0" borderId="7" xfId="1" applyNumberFormat="1" applyFont="1" applyBorder="1"/>
    <xf numFmtId="167" fontId="9" fillId="0" borderId="15" xfId="1" applyNumberFormat="1" applyFont="1" applyBorder="1"/>
    <xf numFmtId="167" fontId="8" fillId="0" borderId="15" xfId="1" applyNumberFormat="1" applyFont="1" applyBorder="1"/>
    <xf numFmtId="0" fontId="8" fillId="0" borderId="1" xfId="0" applyFont="1" applyBorder="1"/>
    <xf numFmtId="0" fontId="18" fillId="0" borderId="8" xfId="0" applyFont="1" applyBorder="1"/>
    <xf numFmtId="167" fontId="8" fillId="0" borderId="2" xfId="1" applyNumberFormat="1" applyFont="1" applyBorder="1"/>
    <xf numFmtId="167" fontId="8" fillId="0" borderId="3" xfId="1" applyNumberFormat="1" applyFont="1" applyBorder="1"/>
    <xf numFmtId="0" fontId="8" fillId="0" borderId="8" xfId="0" applyFont="1" applyBorder="1"/>
    <xf numFmtId="0" fontId="9" fillId="0" borderId="8" xfId="0" applyFont="1" applyBorder="1" applyAlignment="1">
      <alignment wrapText="1"/>
    </xf>
    <xf numFmtId="0" fontId="8" fillId="0" borderId="1" xfId="0" applyFont="1" applyBorder="1" applyAlignment="1">
      <alignment horizontal="left" vertical="center" wrapText="1"/>
    </xf>
    <xf numFmtId="167" fontId="8" fillId="0" borderId="1" xfId="1" applyNumberFormat="1" applyFont="1" applyBorder="1" applyAlignment="1">
      <alignment horizontal="center" vertical="center" wrapText="1"/>
    </xf>
    <xf numFmtId="0" fontId="8" fillId="0" borderId="1" xfId="0" applyFont="1" applyBorder="1" applyAlignment="1">
      <alignment horizontal="left" wrapText="1"/>
    </xf>
    <xf numFmtId="167" fontId="9" fillId="0" borderId="9" xfId="1" applyNumberFormat="1" applyFont="1" applyBorder="1" applyAlignment="1">
      <alignment horizontal="center"/>
    </xf>
    <xf numFmtId="167" fontId="8" fillId="0" borderId="1" xfId="1" applyNumberFormat="1" applyFont="1" applyBorder="1" applyAlignment="1">
      <alignment horizontal="center"/>
    </xf>
    <xf numFmtId="0" fontId="24" fillId="0" borderId="0" xfId="0" applyFont="1" applyAlignment="1">
      <alignment horizontal="left"/>
    </xf>
    <xf numFmtId="164" fontId="9" fillId="0" borderId="0" xfId="0" applyNumberFormat="1" applyFont="1"/>
    <xf numFmtId="164" fontId="9" fillId="0" borderId="0" xfId="1" applyFont="1"/>
    <xf numFmtId="0" fontId="8" fillId="0" borderId="1" xfId="0" applyFont="1" applyBorder="1" applyAlignment="1">
      <alignment horizontal="center"/>
    </xf>
    <xf numFmtId="14" fontId="8" fillId="0" borderId="1" xfId="0" applyNumberFormat="1" applyFont="1" applyBorder="1" applyAlignment="1">
      <alignment horizontal="center"/>
    </xf>
    <xf numFmtId="167" fontId="9" fillId="0" borderId="0" xfId="1" applyNumberFormat="1" applyFont="1"/>
    <xf numFmtId="165" fontId="9" fillId="0" borderId="0" xfId="0" applyNumberFormat="1" applyFont="1"/>
    <xf numFmtId="0" fontId="8" fillId="0" borderId="2" xfId="0" applyFont="1" applyBorder="1"/>
    <xf numFmtId="164" fontId="9" fillId="0" borderId="2" xfId="1" applyFont="1" applyBorder="1"/>
    <xf numFmtId="167" fontId="9" fillId="0" borderId="3" xfId="1" applyNumberFormat="1" applyFont="1" applyFill="1" applyBorder="1"/>
    <xf numFmtId="164" fontId="9" fillId="0" borderId="3" xfId="1" applyFont="1" applyBorder="1"/>
    <xf numFmtId="0" fontId="8" fillId="0" borderId="4" xfId="0" applyFont="1" applyBorder="1"/>
    <xf numFmtId="164" fontId="9" fillId="0" borderId="4" xfId="1" applyFont="1" applyBorder="1"/>
    <xf numFmtId="167" fontId="8" fillId="0" borderId="6" xfId="1" applyNumberFormat="1" applyFont="1" applyBorder="1"/>
    <xf numFmtId="0" fontId="20" fillId="2" borderId="2" xfId="0" applyFont="1" applyFill="1" applyBorder="1" applyAlignment="1">
      <alignment horizontal="center" vertical="center"/>
    </xf>
    <xf numFmtId="14" fontId="20" fillId="2" borderId="2" xfId="0" applyNumberFormat="1" applyFont="1" applyFill="1" applyBorder="1" applyAlignment="1">
      <alignment horizontal="center" vertical="center"/>
    </xf>
    <xf numFmtId="14" fontId="20" fillId="2" borderId="1" xfId="0" applyNumberFormat="1" applyFont="1" applyFill="1" applyBorder="1" applyAlignment="1">
      <alignment horizontal="center" vertical="center"/>
    </xf>
    <xf numFmtId="0" fontId="19" fillId="2" borderId="10" xfId="0" applyFont="1" applyFill="1" applyBorder="1" applyAlignment="1">
      <alignment vertical="center"/>
    </xf>
    <xf numFmtId="172" fontId="19" fillId="0" borderId="2" xfId="1" applyNumberFormat="1" applyFont="1" applyBorder="1" applyAlignment="1">
      <alignment horizontal="center" vertical="center"/>
    </xf>
    <xf numFmtId="172" fontId="19" fillId="0" borderId="3" xfId="1" applyNumberFormat="1" applyFont="1" applyBorder="1" applyAlignment="1">
      <alignment horizontal="center" vertical="center"/>
    </xf>
    <xf numFmtId="172" fontId="19" fillId="2" borderId="3" xfId="1" applyNumberFormat="1" applyFont="1" applyFill="1" applyBorder="1" applyAlignment="1">
      <alignment horizontal="center" vertical="center"/>
    </xf>
    <xf numFmtId="0" fontId="10" fillId="0" borderId="8" xfId="9" applyFont="1" applyFill="1" applyBorder="1"/>
    <xf numFmtId="172" fontId="19" fillId="2" borderId="4" xfId="1" applyNumberFormat="1" applyFont="1" applyFill="1" applyBorder="1" applyAlignment="1">
      <alignment horizontal="center" vertical="center"/>
    </xf>
    <xf numFmtId="0" fontId="20" fillId="2" borderId="4" xfId="0" applyFont="1" applyFill="1" applyBorder="1" applyAlignment="1">
      <alignment vertical="center"/>
    </xf>
    <xf numFmtId="172" fontId="20" fillId="2" borderId="4" xfId="1" applyNumberFormat="1" applyFont="1" applyFill="1" applyBorder="1" applyAlignment="1">
      <alignment horizontal="center" vertical="center"/>
    </xf>
    <xf numFmtId="0" fontId="20" fillId="2" borderId="1" xfId="0" applyFont="1" applyFill="1" applyBorder="1" applyAlignment="1">
      <alignment vertical="center"/>
    </xf>
    <xf numFmtId="172" fontId="20" fillId="2" borderId="1" xfId="1" applyNumberFormat="1" applyFont="1" applyFill="1" applyBorder="1" applyAlignment="1">
      <alignment horizontal="center" vertical="center"/>
    </xf>
    <xf numFmtId="0" fontId="19" fillId="2" borderId="2" xfId="0" applyFont="1" applyFill="1" applyBorder="1" applyAlignment="1">
      <alignment vertical="center"/>
    </xf>
    <xf numFmtId="172" fontId="19" fillId="2" borderId="2" xfId="1" applyNumberFormat="1" applyFont="1" applyFill="1" applyBorder="1" applyAlignment="1">
      <alignment horizontal="center" vertical="center"/>
    </xf>
    <xf numFmtId="0" fontId="19" fillId="2" borderId="3" xfId="0" applyFont="1" applyFill="1" applyBorder="1" applyAlignment="1">
      <alignment vertical="center"/>
    </xf>
    <xf numFmtId="167" fontId="19" fillId="2" borderId="3" xfId="1" applyNumberFormat="1" applyFont="1" applyFill="1" applyBorder="1" applyAlignment="1">
      <alignment horizontal="center" vertical="center"/>
    </xf>
    <xf numFmtId="0" fontId="19" fillId="2" borderId="3" xfId="0" applyFont="1" applyFill="1" applyBorder="1" applyAlignment="1">
      <alignment horizontal="left" vertical="center"/>
    </xf>
    <xf numFmtId="172" fontId="20" fillId="0" borderId="1" xfId="1" applyNumberFormat="1" applyFont="1" applyFill="1" applyBorder="1" applyAlignment="1">
      <alignment horizontal="center" vertical="center"/>
    </xf>
    <xf numFmtId="164" fontId="20" fillId="2" borderId="1" xfId="1" applyFont="1" applyFill="1" applyBorder="1" applyAlignment="1">
      <alignment horizontal="center" vertical="center"/>
    </xf>
    <xf numFmtId="174" fontId="20" fillId="0" borderId="1" xfId="1" applyNumberFormat="1" applyFont="1" applyBorder="1" applyAlignment="1">
      <alignment horizontal="center" vertical="center"/>
    </xf>
    <xf numFmtId="166" fontId="20" fillId="2" borderId="0" xfId="1" applyNumberFormat="1" applyFont="1" applyFill="1" applyAlignment="1">
      <alignment horizontal="center" vertical="center"/>
    </xf>
    <xf numFmtId="3" fontId="25" fillId="0" borderId="0" xfId="0" applyNumberFormat="1" applyFont="1" applyAlignment="1">
      <alignment vertical="top"/>
    </xf>
    <xf numFmtId="166" fontId="9" fillId="0" borderId="0" xfId="1" applyNumberFormat="1" applyFont="1"/>
    <xf numFmtId="168" fontId="9" fillId="0" borderId="0" xfId="0" applyNumberFormat="1" applyFont="1"/>
    <xf numFmtId="0" fontId="8" fillId="3" borderId="0" xfId="0" applyFont="1" applyFill="1"/>
    <xf numFmtId="49" fontId="9" fillId="3" borderId="0" xfId="0" applyNumberFormat="1" applyFont="1" applyFill="1" applyAlignment="1">
      <alignment horizontal="center" vertical="center"/>
    </xf>
    <xf numFmtId="49" fontId="9" fillId="0" borderId="0" xfId="0" applyNumberFormat="1" applyFont="1" applyAlignment="1">
      <alignment horizontal="center" vertical="center"/>
    </xf>
    <xf numFmtId="0" fontId="20" fillId="0" borderId="3" xfId="0" applyFont="1" applyBorder="1" applyAlignment="1">
      <alignment horizontal="left" vertical="top"/>
    </xf>
    <xf numFmtId="0" fontId="11" fillId="0" borderId="2" xfId="0" applyFont="1" applyBorder="1" applyAlignment="1">
      <alignment horizontal="left" vertical="top"/>
    </xf>
    <xf numFmtId="167" fontId="19" fillId="0" borderId="2" xfId="1" applyNumberFormat="1" applyFont="1" applyFill="1" applyBorder="1" applyAlignment="1">
      <alignment horizontal="left" vertical="top" shrinkToFit="1"/>
    </xf>
    <xf numFmtId="167" fontId="19" fillId="0" borderId="3" xfId="1" applyNumberFormat="1" applyFont="1" applyFill="1" applyBorder="1" applyAlignment="1">
      <alignment horizontal="right" vertical="top" shrinkToFi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0" xfId="0" applyFont="1" applyFill="1" applyAlignment="1">
      <alignment horizontal="center" vertical="center"/>
    </xf>
    <xf numFmtId="0" fontId="8" fillId="3" borderId="9" xfId="0" applyFont="1" applyFill="1" applyBorder="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0" xfId="0" applyFont="1" applyFill="1" applyAlignment="1">
      <alignment horizontal="center"/>
    </xf>
    <xf numFmtId="0" fontId="18" fillId="0" borderId="0" xfId="0" applyFont="1" applyAlignment="1">
      <alignment horizontal="center"/>
    </xf>
    <xf numFmtId="0" fontId="8" fillId="0" borderId="0" xfId="0" applyFont="1" applyAlignment="1">
      <alignment horizontal="center"/>
    </xf>
    <xf numFmtId="0" fontId="24" fillId="0" borderId="0" xfId="0" applyFont="1" applyAlignment="1">
      <alignment horizontal="left"/>
    </xf>
    <xf numFmtId="0" fontId="8" fillId="0" borderId="2" xfId="0" applyFont="1" applyBorder="1" applyAlignment="1">
      <alignment horizontal="left" wrapText="1"/>
    </xf>
    <xf numFmtId="0" fontId="8" fillId="0" borderId="4" xfId="0" applyFont="1" applyBorder="1" applyAlignment="1">
      <alignment horizontal="left" wrapText="1"/>
    </xf>
    <xf numFmtId="167" fontId="8" fillId="0" borderId="2" xfId="1" applyNumberFormat="1" applyFont="1" applyBorder="1" applyAlignment="1">
      <alignment horizontal="center"/>
    </xf>
    <xf numFmtId="167" fontId="8" fillId="0" borderId="4" xfId="1" applyNumberFormat="1" applyFont="1" applyBorder="1" applyAlignment="1">
      <alignment horizontal="center"/>
    </xf>
    <xf numFmtId="0" fontId="8" fillId="0" borderId="0" xfId="0" applyFont="1" applyAlignment="1">
      <alignment horizontal="left" wrapText="1"/>
    </xf>
    <xf numFmtId="0" fontId="9" fillId="0" borderId="0" xfId="0" applyFont="1" applyAlignment="1">
      <alignment horizontal="left" vertical="top" wrapText="1"/>
    </xf>
    <xf numFmtId="0" fontId="8" fillId="0" borderId="0" xfId="0" applyFont="1" applyAlignment="1">
      <alignment horizontal="left"/>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18" fillId="0" borderId="0" xfId="0" applyFont="1" applyAlignment="1">
      <alignment horizontal="center" wrapText="1"/>
    </xf>
    <xf numFmtId="0" fontId="9" fillId="0" borderId="0" xfId="0" applyFont="1" applyAlignment="1">
      <alignment horizontal="left" vertical="center" wrapText="1"/>
    </xf>
    <xf numFmtId="0" fontId="8" fillId="0" borderId="0" xfId="0" applyFont="1" applyAlignment="1">
      <alignment horizontal="left" vertical="center" wrapText="1"/>
    </xf>
  </cellXfs>
  <cellStyles count="15">
    <cellStyle name="Hipervínculo" xfId="9" builtinId="8"/>
    <cellStyle name="Millares [0]" xfId="1" builtinId="6"/>
    <cellStyle name="Millares [0] 2" xfId="3" xr:uid="{CA1E6C81-B413-441C-A440-8F99D266C71F}"/>
    <cellStyle name="Millares [0] 2 2" xfId="11" xr:uid="{F6C61A4A-3F11-4A28-997B-5CF9C9DEEBCB}"/>
    <cellStyle name="Millares [0] 3" xfId="13" xr:uid="{9F6FEC5E-DD8B-4F42-B366-1D02AD950CFB}"/>
    <cellStyle name="Millares [0] 4" xfId="10" xr:uid="{BC02C6DC-4991-44A8-9F9B-F83BD496C74C}"/>
    <cellStyle name="Millares 2" xfId="7" xr:uid="{C7B6F4A7-0D07-4EBA-9738-8E1BDD7BAD6E}"/>
    <cellStyle name="Millares 2 2" xfId="12" xr:uid="{36476440-0812-42B0-8D8E-ECBF0B155286}"/>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xfId="14" builtinId="5"/>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J11" sqref="J11"/>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212" t="s">
        <v>192</v>
      </c>
      <c r="C2" s="213"/>
      <c r="D2" s="213"/>
      <c r="E2" s="213"/>
      <c r="F2" s="214"/>
    </row>
    <row r="3" spans="2:6" x14ac:dyDescent="0.25">
      <c r="B3" s="215"/>
      <c r="C3" s="216"/>
      <c r="D3" s="216"/>
      <c r="E3" s="216"/>
      <c r="F3" s="217"/>
    </row>
    <row r="4" spans="2:6" x14ac:dyDescent="0.25">
      <c r="B4" s="215"/>
      <c r="C4" s="216"/>
      <c r="D4" s="216"/>
      <c r="E4" s="216"/>
      <c r="F4" s="217"/>
    </row>
    <row r="5" spans="2:6" x14ac:dyDescent="0.25">
      <c r="B5" s="215"/>
      <c r="C5" s="216"/>
      <c r="D5" s="216"/>
      <c r="E5" s="216"/>
      <c r="F5" s="217"/>
    </row>
    <row r="6" spans="2:6" x14ac:dyDescent="0.25">
      <c r="B6" s="215"/>
      <c r="C6" s="216"/>
      <c r="D6" s="216"/>
      <c r="E6" s="216"/>
      <c r="F6" s="217"/>
    </row>
    <row r="7" spans="2:6" x14ac:dyDescent="0.25">
      <c r="B7" s="215"/>
      <c r="C7" s="216"/>
      <c r="D7" s="216"/>
      <c r="E7" s="216"/>
      <c r="F7" s="217"/>
    </row>
    <row r="8" spans="2:6" x14ac:dyDescent="0.25">
      <c r="B8" s="215"/>
      <c r="C8" s="216"/>
      <c r="D8" s="216"/>
      <c r="E8" s="216"/>
      <c r="F8" s="217"/>
    </row>
    <row r="9" spans="2:6" x14ac:dyDescent="0.25">
      <c r="B9" s="215"/>
      <c r="C9" s="216"/>
      <c r="D9" s="216"/>
      <c r="E9" s="216"/>
      <c r="F9" s="217"/>
    </row>
    <row r="10" spans="2:6" x14ac:dyDescent="0.25">
      <c r="B10" s="215"/>
      <c r="C10" s="216"/>
      <c r="D10" s="216"/>
      <c r="E10" s="216"/>
      <c r="F10" s="217"/>
    </row>
    <row r="11" spans="2:6" x14ac:dyDescent="0.25">
      <c r="B11" s="215"/>
      <c r="C11" s="216"/>
      <c r="D11" s="216"/>
      <c r="E11" s="216"/>
      <c r="F11" s="217"/>
    </row>
    <row r="12" spans="2:6" x14ac:dyDescent="0.25">
      <c r="B12" s="215"/>
      <c r="C12" s="216"/>
      <c r="D12" s="216"/>
      <c r="E12" s="216"/>
      <c r="F12" s="217"/>
    </row>
    <row r="13" spans="2:6" x14ac:dyDescent="0.25">
      <c r="B13" s="215"/>
      <c r="C13" s="216"/>
      <c r="D13" s="216"/>
      <c r="E13" s="216"/>
      <c r="F13" s="217"/>
    </row>
    <row r="14" spans="2:6" x14ac:dyDescent="0.25">
      <c r="B14" s="215"/>
      <c r="C14" s="216"/>
      <c r="D14" s="216"/>
      <c r="E14" s="216"/>
      <c r="F14" s="217"/>
    </row>
    <row r="15" spans="2:6" x14ac:dyDescent="0.25">
      <c r="B15" s="215"/>
      <c r="C15" s="216"/>
      <c r="D15" s="216"/>
      <c r="E15" s="216"/>
      <c r="F15" s="217"/>
    </row>
    <row r="16" spans="2:6" x14ac:dyDescent="0.25">
      <c r="B16" s="215"/>
      <c r="C16" s="216"/>
      <c r="D16" s="216"/>
      <c r="E16" s="216"/>
      <c r="F16" s="217"/>
    </row>
    <row r="17" spans="2:6" x14ac:dyDescent="0.25">
      <c r="B17" s="215"/>
      <c r="C17" s="216"/>
      <c r="D17" s="216"/>
      <c r="E17" s="216"/>
      <c r="F17" s="217"/>
    </row>
    <row r="18" spans="2:6" x14ac:dyDescent="0.25">
      <c r="B18" s="215"/>
      <c r="C18" s="216"/>
      <c r="D18" s="216"/>
      <c r="E18" s="216"/>
      <c r="F18" s="217"/>
    </row>
    <row r="19" spans="2:6" x14ac:dyDescent="0.25">
      <c r="B19" s="215"/>
      <c r="C19" s="216"/>
      <c r="D19" s="216"/>
      <c r="E19" s="216"/>
      <c r="F19" s="217"/>
    </row>
    <row r="20" spans="2:6" x14ac:dyDescent="0.25">
      <c r="B20" s="215"/>
      <c r="C20" s="216"/>
      <c r="D20" s="216"/>
      <c r="E20" s="216"/>
      <c r="F20" s="217"/>
    </row>
    <row r="21" spans="2:6" x14ac:dyDescent="0.25">
      <c r="B21" s="215"/>
      <c r="C21" s="216"/>
      <c r="D21" s="216"/>
      <c r="E21" s="216"/>
      <c r="F21" s="217"/>
    </row>
    <row r="22" spans="2:6" x14ac:dyDescent="0.25">
      <c r="B22" s="215"/>
      <c r="C22" s="216"/>
      <c r="D22" s="216"/>
      <c r="E22" s="216"/>
      <c r="F22" s="217"/>
    </row>
    <row r="23" spans="2:6" x14ac:dyDescent="0.25">
      <c r="B23" s="215"/>
      <c r="C23" s="216"/>
      <c r="D23" s="216"/>
      <c r="E23" s="216"/>
      <c r="F23" s="217"/>
    </row>
    <row r="24" spans="2:6" x14ac:dyDescent="0.25">
      <c r="B24" s="218"/>
      <c r="C24" s="219"/>
      <c r="D24" s="219"/>
      <c r="E24" s="219"/>
      <c r="F24" s="220"/>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showGridLines="0" workbookViewId="0">
      <pane ySplit="2" topLeftCell="A3" activePane="bottomLeft" state="frozen"/>
      <selection activeCell="B2" sqref="B2:F24"/>
      <selection pane="bottomLeft" activeCell="B3" sqref="B3"/>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221" t="s">
        <v>80</v>
      </c>
      <c r="C2" s="221"/>
    </row>
    <row r="3" spans="2:3" x14ac:dyDescent="0.25">
      <c r="B3" s="205" t="s">
        <v>83</v>
      </c>
      <c r="C3" s="206"/>
    </row>
    <row r="4" spans="2:3" x14ac:dyDescent="0.25">
      <c r="B4" s="66" t="s">
        <v>57</v>
      </c>
      <c r="C4" s="207" t="s">
        <v>74</v>
      </c>
    </row>
    <row r="5" spans="2:3" x14ac:dyDescent="0.25">
      <c r="B5" s="66" t="s">
        <v>73</v>
      </c>
      <c r="C5" s="207" t="s">
        <v>75</v>
      </c>
    </row>
    <row r="6" spans="2:3" x14ac:dyDescent="0.25">
      <c r="B6" s="66" t="s">
        <v>59</v>
      </c>
      <c r="C6" s="207" t="s">
        <v>76</v>
      </c>
    </row>
    <row r="7" spans="2:3" x14ac:dyDescent="0.25">
      <c r="B7" s="66" t="s">
        <v>60</v>
      </c>
      <c r="C7" s="207" t="s">
        <v>77</v>
      </c>
    </row>
    <row r="8" spans="2:3" x14ac:dyDescent="0.25">
      <c r="B8" s="66" t="s">
        <v>61</v>
      </c>
      <c r="C8" s="207" t="s">
        <v>78</v>
      </c>
    </row>
    <row r="9" spans="2:3" x14ac:dyDescent="0.25">
      <c r="B9" s="66" t="s">
        <v>52</v>
      </c>
      <c r="C9" s="207" t="s">
        <v>79</v>
      </c>
    </row>
  </sheetData>
  <mergeCells count="1">
    <mergeCell ref="B2:C2"/>
  </mergeCells>
  <hyperlinks>
    <hyperlink ref="B4" location="'01'!A1" display="ESTADO DEL ACTIVO NETO" xr:uid="{ADAFE1C1-EDE4-4CD8-9750-B8884DC20CE0}"/>
    <hyperlink ref="B5" location="'02'!A1" display="ESTADO DE INGRESO Y EGRESOS" xr:uid="{19802853-602A-405F-8AE5-F88B1A877F4C}"/>
    <hyperlink ref="B6" location="'03'!A1" display="ESTADO DE VARIACIÓN DEL ACTIVO NETO" xr:uid="{6E77C906-3371-4C0B-8C06-E68434AD19D5}"/>
    <hyperlink ref="B7" location="'04'!A1" display="ESTADO DE FLUJO DE EFECTIVO" xr:uid="{3460341A-DC87-4C0B-8DF4-335D3F486991}"/>
    <hyperlink ref="B8" location="'05'!A1" display="NOTAS A LOS ESTADOS FINANCIEROS" xr:uid="{637DE25D-E725-44F4-A19B-B35C6485057C}"/>
    <hyperlink ref="B9" location="'06'!A1" display="COMPOSICIÓN DE LAS INVERSIONES DEL FONDO" xr:uid="{7295C1B1-75E3-4145-AECA-97EC919C9B22}"/>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84725-A22E-4417-B8DE-6025655D03C1}">
  <sheetPr>
    <tabColor theme="9" tint="0.39997558519241921"/>
  </sheetPr>
  <dimension ref="A1:E29"/>
  <sheetViews>
    <sheetView showGridLines="0" topLeftCell="A3" workbookViewId="0">
      <selection activeCell="B11" sqref="B11"/>
    </sheetView>
  </sheetViews>
  <sheetFormatPr baseColWidth="10" defaultColWidth="9.140625" defaultRowHeight="15" x14ac:dyDescent="0.25"/>
  <cols>
    <col min="1" max="1" width="3.5703125" style="1" customWidth="1"/>
    <col min="2" max="2" width="63.28515625" style="1" customWidth="1"/>
    <col min="3" max="4" width="19.42578125" style="1" customWidth="1"/>
    <col min="5" max="5" width="3.5703125" style="1" customWidth="1"/>
    <col min="6" max="16384" width="9.140625" style="1"/>
  </cols>
  <sheetData>
    <row r="1" spans="1:4" x14ac:dyDescent="0.25">
      <c r="A1" s="66" t="s">
        <v>87</v>
      </c>
    </row>
    <row r="2" spans="1:4" x14ac:dyDescent="0.25">
      <c r="B2" s="221" t="s">
        <v>83</v>
      </c>
      <c r="C2" s="221"/>
      <c r="D2" s="221"/>
    </row>
    <row r="3" spans="1:4" x14ac:dyDescent="0.25">
      <c r="B3" s="222" t="s">
        <v>57</v>
      </c>
      <c r="C3" s="222"/>
      <c r="D3" s="222"/>
    </row>
    <row r="4" spans="1:4" x14ac:dyDescent="0.25">
      <c r="B4" s="223" t="s">
        <v>170</v>
      </c>
      <c r="C4" s="223"/>
      <c r="D4" s="223"/>
    </row>
    <row r="5" spans="1:4" x14ac:dyDescent="0.25">
      <c r="B5" s="223" t="s">
        <v>68</v>
      </c>
      <c r="C5" s="223"/>
      <c r="D5" s="223"/>
    </row>
    <row r="7" spans="1:4" x14ac:dyDescent="0.25">
      <c r="B7" s="180" t="s">
        <v>0</v>
      </c>
      <c r="C7" s="181">
        <v>45291</v>
      </c>
      <c r="D7" s="182">
        <v>44926</v>
      </c>
    </row>
    <row r="8" spans="1:4" x14ac:dyDescent="0.25">
      <c r="B8" s="183" t="s">
        <v>185</v>
      </c>
      <c r="C8" s="184">
        <v>72400.779999999912</v>
      </c>
      <c r="D8" s="185">
        <v>5000.0200000000004</v>
      </c>
    </row>
    <row r="9" spans="1:4" x14ac:dyDescent="0.25">
      <c r="B9" s="187" t="s">
        <v>135</v>
      </c>
      <c r="C9" s="123">
        <v>6784493.3899999997</v>
      </c>
      <c r="D9" s="185">
        <v>6920537.2299999995</v>
      </c>
    </row>
    <row r="10" spans="1:4" x14ac:dyDescent="0.25">
      <c r="B10" s="129" t="s">
        <v>174</v>
      </c>
      <c r="C10" s="123">
        <v>176970.47</v>
      </c>
      <c r="D10" s="185">
        <v>0</v>
      </c>
    </row>
    <row r="11" spans="1:4" x14ac:dyDescent="0.25">
      <c r="B11" s="129" t="s">
        <v>186</v>
      </c>
      <c r="C11" s="188">
        <v>144769.17000000001</v>
      </c>
      <c r="D11" s="188">
        <v>349370.06000000006</v>
      </c>
    </row>
    <row r="12" spans="1:4" x14ac:dyDescent="0.25">
      <c r="B12" s="189" t="s">
        <v>1</v>
      </c>
      <c r="C12" s="190">
        <f>SUM(C8:C11)</f>
        <v>7178633.8099999996</v>
      </c>
      <c r="D12" s="190">
        <f>SUM(D8:D11)</f>
        <v>7274907.3099999987</v>
      </c>
    </row>
    <row r="13" spans="1:4" x14ac:dyDescent="0.25">
      <c r="B13" s="191" t="s">
        <v>2</v>
      </c>
      <c r="C13" s="192"/>
      <c r="D13" s="192"/>
    </row>
    <row r="14" spans="1:4" x14ac:dyDescent="0.25">
      <c r="B14" s="193" t="s">
        <v>3</v>
      </c>
      <c r="C14" s="194">
        <v>0</v>
      </c>
      <c r="D14" s="194">
        <v>0</v>
      </c>
    </row>
    <row r="15" spans="1:4" x14ac:dyDescent="0.25">
      <c r="B15" s="195" t="s">
        <v>187</v>
      </c>
      <c r="C15" s="186">
        <v>281935.53000000009</v>
      </c>
      <c r="D15" s="196">
        <v>333903.95</v>
      </c>
    </row>
    <row r="16" spans="1:4" x14ac:dyDescent="0.25">
      <c r="B16" s="197" t="s">
        <v>188</v>
      </c>
      <c r="C16" s="186">
        <v>8281.859999999986</v>
      </c>
      <c r="D16" s="196">
        <v>8336.42</v>
      </c>
    </row>
    <row r="17" spans="2:5" x14ac:dyDescent="0.25">
      <c r="B17" s="197" t="s">
        <v>189</v>
      </c>
      <c r="C17" s="186">
        <v>50426.6</v>
      </c>
      <c r="D17" s="196">
        <v>50426.6</v>
      </c>
    </row>
    <row r="18" spans="2:5" x14ac:dyDescent="0.25">
      <c r="B18" s="191" t="s">
        <v>56</v>
      </c>
      <c r="C18" s="192">
        <f>SUM(C14:C17)</f>
        <v>340643.99000000005</v>
      </c>
      <c r="D18" s="192">
        <f>SUM(D14:D17)</f>
        <v>392666.97</v>
      </c>
    </row>
    <row r="19" spans="2:5" x14ac:dyDescent="0.25">
      <c r="B19" s="191" t="s">
        <v>4</v>
      </c>
      <c r="C19" s="198">
        <f>+C12-C18</f>
        <v>6837989.8199999994</v>
      </c>
      <c r="D19" s="198">
        <f>+D12-D18</f>
        <v>6882240.3399999989</v>
      </c>
      <c r="E19" s="148"/>
    </row>
    <row r="20" spans="2:5" x14ac:dyDescent="0.25">
      <c r="B20" s="191" t="s">
        <v>5</v>
      </c>
      <c r="C20" s="199">
        <v>272</v>
      </c>
      <c r="D20" s="199">
        <v>272</v>
      </c>
    </row>
    <row r="21" spans="2:5" x14ac:dyDescent="0.25">
      <c r="B21" s="191" t="s">
        <v>6</v>
      </c>
      <c r="C21" s="200">
        <f>+C19/C20</f>
        <v>25139.668455882351</v>
      </c>
      <c r="D21" s="200">
        <f>+D19/D20</f>
        <v>25302.354191176466</v>
      </c>
    </row>
    <row r="22" spans="2:5" x14ac:dyDescent="0.25">
      <c r="D22" s="201"/>
    </row>
    <row r="23" spans="2:5" x14ac:dyDescent="0.25">
      <c r="B23" s="166" t="s">
        <v>86</v>
      </c>
      <c r="C23" s="166"/>
    </row>
    <row r="24" spans="2:5" x14ac:dyDescent="0.25">
      <c r="B24" s="88"/>
      <c r="C24" s="202"/>
      <c r="D24" s="166"/>
      <c r="E24" s="167"/>
    </row>
    <row r="25" spans="2:5" x14ac:dyDescent="0.25">
      <c r="C25" s="168"/>
      <c r="D25" s="167"/>
      <c r="E25" s="168"/>
    </row>
    <row r="26" spans="2:5" x14ac:dyDescent="0.25">
      <c r="C26" s="168"/>
      <c r="D26" s="168"/>
      <c r="E26" s="148"/>
    </row>
    <row r="27" spans="2:5" x14ac:dyDescent="0.25">
      <c r="C27" s="203"/>
      <c r="D27" s="168"/>
    </row>
    <row r="28" spans="2:5" x14ac:dyDescent="0.25">
      <c r="C28" s="204"/>
      <c r="D28" s="203"/>
    </row>
    <row r="29" spans="2:5" x14ac:dyDescent="0.25">
      <c r="D29" s="204"/>
    </row>
  </sheetData>
  <mergeCells count="4">
    <mergeCell ref="B2:D2"/>
    <mergeCell ref="B3:D3"/>
    <mergeCell ref="B4:D4"/>
    <mergeCell ref="B5:D5"/>
  </mergeCells>
  <hyperlinks>
    <hyperlink ref="A1" location="INDICE!A1" display="INDICE" xr:uid="{D012767D-BD93-40CB-9C7B-EBE1B4DAAA10}"/>
    <hyperlink ref="B9" location="'06'!A1" display="Inversiones ANEXO I" xr:uid="{249F7DEB-0652-4AE1-83E6-853CFE59165C}"/>
  </hyperlinks>
  <pageMargins left="0.7" right="0.7" top="0.75" bottom="0.75" header="0.3" footer="0.3"/>
  <pageSetup paperSize="9" orientation="portrait" r:id="rId1"/>
  <ignoredErrors>
    <ignoredError sqref="C12:D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5C0E-A733-4600-9C7C-D5B95AC6504C}">
  <sheetPr>
    <tabColor theme="9" tint="0.39997558519241921"/>
  </sheetPr>
  <dimension ref="A1:D23"/>
  <sheetViews>
    <sheetView showGridLines="0" topLeftCell="A6" workbookViewId="0">
      <selection activeCell="D19" sqref="D19"/>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4" x14ac:dyDescent="0.25">
      <c r="A1" s="66" t="s">
        <v>87</v>
      </c>
    </row>
    <row r="2" spans="1:4" x14ac:dyDescent="0.25">
      <c r="B2" s="221" t="s">
        <v>83</v>
      </c>
      <c r="C2" s="221"/>
      <c r="D2" s="221"/>
    </row>
    <row r="3" spans="1:4" x14ac:dyDescent="0.25">
      <c r="B3" s="222" t="s">
        <v>58</v>
      </c>
      <c r="C3" s="222"/>
      <c r="D3" s="222"/>
    </row>
    <row r="4" spans="1:4" x14ac:dyDescent="0.25">
      <c r="B4" s="223" t="str">
        <f>+'01'!B4</f>
        <v>Correspondiente al 31/12/2023 con cifras comparativas al 31/12/2022</v>
      </c>
      <c r="C4" s="223"/>
      <c r="D4" s="223"/>
    </row>
    <row r="5" spans="1:4" x14ac:dyDescent="0.25">
      <c r="B5" s="223" t="s">
        <v>68</v>
      </c>
      <c r="C5" s="223"/>
      <c r="D5" s="223"/>
    </row>
    <row r="7" spans="1:4" s="88" customFormat="1" x14ac:dyDescent="0.25">
      <c r="B7" s="169" t="s">
        <v>7</v>
      </c>
      <c r="C7" s="170">
        <f>+'01'!C7</f>
        <v>45291</v>
      </c>
      <c r="D7" s="170">
        <f>+'01'!D7</f>
        <v>44926</v>
      </c>
    </row>
    <row r="8" spans="1:4" x14ac:dyDescent="0.25">
      <c r="B8" s="114" t="s">
        <v>84</v>
      </c>
      <c r="C8" s="135">
        <v>620143.93000000005</v>
      </c>
      <c r="D8" s="135">
        <v>610766.02</v>
      </c>
    </row>
    <row r="9" spans="1:4" x14ac:dyDescent="0.25">
      <c r="B9" s="114" t="s">
        <v>53</v>
      </c>
      <c r="C9" s="138">
        <v>0</v>
      </c>
      <c r="D9" s="138">
        <v>0</v>
      </c>
    </row>
    <row r="10" spans="1:4" s="88" customFormat="1" x14ac:dyDescent="0.25">
      <c r="B10" s="155" t="s">
        <v>8</v>
      </c>
      <c r="C10" s="142">
        <f>SUM(C8:C9)</f>
        <v>620143.93000000005</v>
      </c>
      <c r="D10" s="142">
        <f>SUM(D8:D9)</f>
        <v>610766.02</v>
      </c>
    </row>
    <row r="11" spans="1:4" s="88" customFormat="1" x14ac:dyDescent="0.25">
      <c r="B11" s="119" t="s">
        <v>9</v>
      </c>
      <c r="C11" s="179"/>
      <c r="D11" s="179"/>
    </row>
    <row r="12" spans="1:4" x14ac:dyDescent="0.25">
      <c r="B12" s="111" t="s">
        <v>10</v>
      </c>
      <c r="C12" s="135">
        <v>89860.44</v>
      </c>
      <c r="D12" s="135">
        <v>89165.23</v>
      </c>
    </row>
    <row r="13" spans="1:4" x14ac:dyDescent="0.25">
      <c r="B13" s="128" t="s">
        <v>151</v>
      </c>
      <c r="C13" s="138">
        <v>30841.99</v>
      </c>
      <c r="D13" s="138">
        <v>30254.7</v>
      </c>
    </row>
    <row r="14" spans="1:4" x14ac:dyDescent="0.25">
      <c r="B14" s="114" t="s">
        <v>12</v>
      </c>
      <c r="C14" s="138"/>
      <c r="D14" s="138">
        <v>0</v>
      </c>
    </row>
    <row r="15" spans="1:4" x14ac:dyDescent="0.25">
      <c r="B15" s="128" t="s">
        <v>152</v>
      </c>
      <c r="C15" s="138">
        <v>23925.83</v>
      </c>
      <c r="D15" s="138">
        <v>14840.11</v>
      </c>
    </row>
    <row r="16" spans="1:4" x14ac:dyDescent="0.25">
      <c r="B16" s="114" t="s">
        <v>11</v>
      </c>
      <c r="C16" s="138"/>
      <c r="D16" s="138">
        <v>0</v>
      </c>
    </row>
    <row r="17" spans="2:4" x14ac:dyDescent="0.25">
      <c r="B17" s="114" t="s">
        <v>184</v>
      </c>
      <c r="C17" s="140">
        <v>43766.19</v>
      </c>
      <c r="D17" s="138">
        <v>26327.99</v>
      </c>
    </row>
    <row r="18" spans="2:4" s="88" customFormat="1" x14ac:dyDescent="0.25">
      <c r="B18" s="155" t="s">
        <v>13</v>
      </c>
      <c r="C18" s="142">
        <f>SUM(C12:C17)</f>
        <v>188394.45</v>
      </c>
      <c r="D18" s="142">
        <f>SUM(D12:D17)</f>
        <v>160588.02999999997</v>
      </c>
    </row>
    <row r="19" spans="2:4" s="88" customFormat="1" x14ac:dyDescent="0.25">
      <c r="B19" s="155" t="s">
        <v>14</v>
      </c>
      <c r="C19" s="142">
        <f>+C10-C18</f>
        <v>431749.48000000004</v>
      </c>
      <c r="D19" s="142">
        <f>+D10-D18</f>
        <v>450177.99000000005</v>
      </c>
    </row>
    <row r="21" spans="2:4" x14ac:dyDescent="0.25">
      <c r="B21" s="166" t="s">
        <v>86</v>
      </c>
      <c r="C21" s="166"/>
    </row>
    <row r="22" spans="2:4" x14ac:dyDescent="0.25">
      <c r="C22" s="167"/>
    </row>
    <row r="23" spans="2:4" x14ac:dyDescent="0.25">
      <c r="C23" s="167"/>
    </row>
  </sheetData>
  <mergeCells count="4">
    <mergeCell ref="B2:D2"/>
    <mergeCell ref="B3:D3"/>
    <mergeCell ref="B4:D4"/>
    <mergeCell ref="B5:D5"/>
  </mergeCells>
  <hyperlinks>
    <hyperlink ref="A1" location="INDICE!A1" display="INDICE" xr:uid="{3D312D16-D708-418E-B2F1-9B8D2295012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99475-722F-4BC9-8D14-E214482BA51E}">
  <sheetPr>
    <tabColor theme="9" tint="0.39997558519241921"/>
  </sheetPr>
  <dimension ref="A1:J23"/>
  <sheetViews>
    <sheetView showGridLines="0" topLeftCell="A2" workbookViewId="0">
      <selection activeCell="E8" sqref="E8"/>
    </sheetView>
  </sheetViews>
  <sheetFormatPr baseColWidth="10" defaultRowHeight="15" x14ac:dyDescent="0.25"/>
  <cols>
    <col min="1" max="1" width="3.5703125" style="1" customWidth="1"/>
    <col min="2" max="2" width="30.85546875" style="1" customWidth="1"/>
    <col min="3" max="4" width="20" style="1" customWidth="1"/>
    <col min="5" max="5" width="21.140625" style="1" bestFit="1" customWidth="1"/>
    <col min="6" max="6" width="3.5703125" style="1" customWidth="1"/>
    <col min="7" max="16384" width="11.42578125" style="1"/>
  </cols>
  <sheetData>
    <row r="1" spans="1:10" x14ac:dyDescent="0.25">
      <c r="A1" s="66" t="s">
        <v>87</v>
      </c>
    </row>
    <row r="2" spans="1:10" x14ac:dyDescent="0.25">
      <c r="B2" s="221" t="s">
        <v>83</v>
      </c>
      <c r="C2" s="221"/>
      <c r="D2" s="221"/>
      <c r="E2" s="221"/>
    </row>
    <row r="3" spans="1:10" x14ac:dyDescent="0.25">
      <c r="B3" s="222" t="s">
        <v>59</v>
      </c>
      <c r="C3" s="222"/>
      <c r="D3" s="222"/>
      <c r="E3" s="222"/>
    </row>
    <row r="4" spans="1:10" x14ac:dyDescent="0.25">
      <c r="B4" s="223" t="str">
        <f>+'02'!B4</f>
        <v>Correspondiente al 31/12/2023 con cifras comparativas al 31/12/2022</v>
      </c>
      <c r="C4" s="223"/>
      <c r="D4" s="223"/>
      <c r="E4" s="223"/>
    </row>
    <row r="5" spans="1:10" x14ac:dyDescent="0.25">
      <c r="B5" s="223" t="s">
        <v>68</v>
      </c>
      <c r="C5" s="223"/>
      <c r="D5" s="223"/>
      <c r="E5" s="223"/>
    </row>
    <row r="7" spans="1:10" x14ac:dyDescent="0.25">
      <c r="B7" s="169" t="s">
        <v>15</v>
      </c>
      <c r="C7" s="169" t="s">
        <v>16</v>
      </c>
      <c r="D7" s="169" t="s">
        <v>17</v>
      </c>
      <c r="E7" s="170">
        <v>44926</v>
      </c>
    </row>
    <row r="8" spans="1:10" x14ac:dyDescent="0.25">
      <c r="B8" s="155" t="s">
        <v>18</v>
      </c>
      <c r="C8" s="142">
        <v>6432062.3499999996</v>
      </c>
      <c r="D8" s="142">
        <v>450177.99000000005</v>
      </c>
      <c r="E8" s="142">
        <f>+C8+D8</f>
        <v>6882240.3399999999</v>
      </c>
      <c r="G8" s="171"/>
      <c r="H8" s="171"/>
      <c r="I8" s="171"/>
      <c r="J8" s="172"/>
    </row>
    <row r="9" spans="1:10" x14ac:dyDescent="0.25">
      <c r="B9" s="173" t="s">
        <v>19</v>
      </c>
      <c r="C9" s="174"/>
      <c r="D9" s="174"/>
      <c r="E9" s="174"/>
    </row>
    <row r="10" spans="1:10" x14ac:dyDescent="0.25">
      <c r="B10" s="114" t="s">
        <v>20</v>
      </c>
      <c r="C10" s="175"/>
      <c r="D10" s="176"/>
      <c r="E10" s="176"/>
    </row>
    <row r="11" spans="1:10" x14ac:dyDescent="0.25">
      <c r="B11" s="114" t="s">
        <v>21</v>
      </c>
      <c r="C11" s="175"/>
      <c r="D11" s="176"/>
      <c r="E11" s="176"/>
    </row>
    <row r="12" spans="1:10" x14ac:dyDescent="0.25">
      <c r="B12" s="114" t="s">
        <v>140</v>
      </c>
      <c r="C12" s="175">
        <v>-476000.00000000006</v>
      </c>
      <c r="D12" s="176"/>
      <c r="E12" s="176"/>
    </row>
    <row r="13" spans="1:10" x14ac:dyDescent="0.25">
      <c r="B13" s="177" t="s">
        <v>22</v>
      </c>
      <c r="C13" s="147">
        <f>+C10+C11+C12</f>
        <v>-476000.00000000006</v>
      </c>
      <c r="D13" s="178"/>
      <c r="E13" s="178"/>
    </row>
    <row r="14" spans="1:10" x14ac:dyDescent="0.25">
      <c r="B14" s="225" t="s">
        <v>23</v>
      </c>
      <c r="C14" s="227">
        <f>+E8+C13</f>
        <v>6406240.3399999999</v>
      </c>
      <c r="D14" s="227">
        <f>+'02'!C19</f>
        <v>431749.48000000004</v>
      </c>
      <c r="E14" s="173" t="s">
        <v>190</v>
      </c>
    </row>
    <row r="15" spans="1:10" x14ac:dyDescent="0.25">
      <c r="B15" s="226"/>
      <c r="C15" s="228"/>
      <c r="D15" s="228"/>
      <c r="E15" s="142">
        <f>+C14+D14</f>
        <v>6837989.8200000003</v>
      </c>
    </row>
    <row r="17" spans="2:5" x14ac:dyDescent="0.25">
      <c r="B17" s="224" t="s">
        <v>86</v>
      </c>
      <c r="C17" s="224"/>
      <c r="D17" s="224"/>
      <c r="E17" s="224"/>
    </row>
    <row r="18" spans="2:5" x14ac:dyDescent="0.25">
      <c r="D18" s="167"/>
      <c r="E18" s="167"/>
    </row>
    <row r="19" spans="2:5" x14ac:dyDescent="0.25">
      <c r="D19" s="167"/>
    </row>
    <row r="20" spans="2:5" x14ac:dyDescent="0.25">
      <c r="C20" s="168"/>
    </row>
    <row r="21" spans="2:5" x14ac:dyDescent="0.25">
      <c r="C21" s="168"/>
    </row>
    <row r="22" spans="2:5" x14ac:dyDescent="0.25">
      <c r="C22" s="168"/>
    </row>
    <row r="23" spans="2:5" x14ac:dyDescent="0.25">
      <c r="C23" s="167"/>
      <c r="D23" s="167"/>
    </row>
  </sheetData>
  <mergeCells count="8">
    <mergeCell ref="B2:E2"/>
    <mergeCell ref="B3:E3"/>
    <mergeCell ref="B4:E4"/>
    <mergeCell ref="B5:E5"/>
    <mergeCell ref="B17:E17"/>
    <mergeCell ref="B14:B15"/>
    <mergeCell ref="C14:C15"/>
    <mergeCell ref="D14:D15"/>
  </mergeCells>
  <hyperlinks>
    <hyperlink ref="A1" location="INDICE!A1" display="INDICE" xr:uid="{37C0860B-A200-43BA-BF9F-F5CECDCB330F}"/>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2DB50-65C0-426D-A01D-F1411BABFB4E}">
  <sheetPr>
    <tabColor theme="9" tint="0.39997558519241921"/>
  </sheetPr>
  <dimension ref="A1:E36"/>
  <sheetViews>
    <sheetView showGridLines="0" workbookViewId="0">
      <selection activeCell="C1" sqref="C1"/>
    </sheetView>
  </sheetViews>
  <sheetFormatPr baseColWidth="10" defaultRowHeight="15" x14ac:dyDescent="0.25"/>
  <cols>
    <col min="1" max="1" width="3.5703125" style="1" customWidth="1"/>
    <col min="2" max="2" width="59" style="1" customWidth="1"/>
    <col min="3" max="3" width="18.7109375" style="1" customWidth="1"/>
    <col min="4" max="4" width="20.7109375" style="1" bestFit="1" customWidth="1"/>
    <col min="5" max="5" width="3.5703125" style="1" customWidth="1"/>
    <col min="6" max="16384" width="11.42578125" style="1"/>
  </cols>
  <sheetData>
    <row r="1" spans="1:5" x14ac:dyDescent="0.25">
      <c r="A1" s="66" t="s">
        <v>87</v>
      </c>
    </row>
    <row r="2" spans="1:5" x14ac:dyDescent="0.25">
      <c r="B2" s="221" t="s">
        <v>83</v>
      </c>
      <c r="C2" s="221"/>
      <c r="D2" s="221"/>
    </row>
    <row r="3" spans="1:5" x14ac:dyDescent="0.25">
      <c r="B3" s="222" t="s">
        <v>60</v>
      </c>
      <c r="C3" s="222"/>
      <c r="D3" s="222"/>
    </row>
    <row r="4" spans="1:5" x14ac:dyDescent="0.25">
      <c r="B4" s="223" t="str">
        <f>+'03'!B4</f>
        <v>Correspondiente al 31/12/2023 con cifras comparativas al 31/12/2022</v>
      </c>
      <c r="C4" s="223"/>
      <c r="D4" s="223"/>
      <c r="E4" s="223"/>
    </row>
    <row r="5" spans="1:5" x14ac:dyDescent="0.25">
      <c r="B5" s="223" t="s">
        <v>68</v>
      </c>
      <c r="C5" s="223"/>
      <c r="D5" s="223"/>
    </row>
    <row r="7" spans="1:5" s="88" customFormat="1" x14ac:dyDescent="0.25">
      <c r="B7" s="71" t="s">
        <v>24</v>
      </c>
      <c r="C7" s="72">
        <f>+'02'!C7</f>
        <v>45291</v>
      </c>
      <c r="D7" s="72">
        <f>+'02'!D7</f>
        <v>44926</v>
      </c>
    </row>
    <row r="8" spans="1:5" s="88" customFormat="1" x14ac:dyDescent="0.25">
      <c r="B8" s="155" t="s">
        <v>36</v>
      </c>
      <c r="C8" s="142">
        <v>141043.85999999999</v>
      </c>
      <c r="D8" s="142">
        <v>10000</v>
      </c>
    </row>
    <row r="9" spans="1:5" s="88" customFormat="1" x14ac:dyDescent="0.25">
      <c r="B9" s="156" t="s">
        <v>25</v>
      </c>
      <c r="C9" s="157"/>
      <c r="D9" s="157"/>
    </row>
    <row r="10" spans="1:5" s="88" customFormat="1" x14ac:dyDescent="0.25">
      <c r="B10" s="156" t="s">
        <v>26</v>
      </c>
      <c r="C10" s="158"/>
      <c r="D10" s="158"/>
    </row>
    <row r="11" spans="1:5" x14ac:dyDescent="0.25">
      <c r="B11" s="128" t="s">
        <v>54</v>
      </c>
      <c r="C11" s="138">
        <v>547685.31999999995</v>
      </c>
      <c r="D11" s="138">
        <v>606581.56000000006</v>
      </c>
    </row>
    <row r="12" spans="1:5" x14ac:dyDescent="0.25">
      <c r="B12" s="128" t="s">
        <v>81</v>
      </c>
      <c r="C12" s="138">
        <v>4766.590000000002</v>
      </c>
      <c r="D12" s="138">
        <v>4184.46</v>
      </c>
    </row>
    <row r="13" spans="1:5" s="88" customFormat="1" x14ac:dyDescent="0.25">
      <c r="B13" s="159" t="s">
        <v>27</v>
      </c>
      <c r="C13" s="158"/>
      <c r="D13" s="158"/>
    </row>
    <row r="14" spans="1:5" x14ac:dyDescent="0.25">
      <c r="B14" s="128" t="s">
        <v>55</v>
      </c>
      <c r="C14" s="138">
        <v>0</v>
      </c>
      <c r="D14" s="138">
        <v>0</v>
      </c>
    </row>
    <row r="15" spans="1:5" x14ac:dyDescent="0.25">
      <c r="B15" s="128" t="s">
        <v>37</v>
      </c>
      <c r="C15" s="138">
        <v>-143738.33999999985</v>
      </c>
      <c r="D15" s="138">
        <v>-627447.62999999989</v>
      </c>
    </row>
    <row r="16" spans="1:5" x14ac:dyDescent="0.25">
      <c r="B16" s="128" t="s">
        <v>38</v>
      </c>
      <c r="C16" s="138">
        <v>-120756.99000000002</v>
      </c>
      <c r="D16" s="138">
        <v>-231456.62</v>
      </c>
    </row>
    <row r="17" spans="2:4" x14ac:dyDescent="0.25">
      <c r="B17" s="128" t="s">
        <v>28</v>
      </c>
      <c r="C17" s="138">
        <v>0</v>
      </c>
      <c r="D17" s="138"/>
    </row>
    <row r="18" spans="2:4" x14ac:dyDescent="0.25">
      <c r="B18" s="128" t="s">
        <v>29</v>
      </c>
      <c r="C18" s="138">
        <v>0</v>
      </c>
      <c r="D18" s="138"/>
    </row>
    <row r="19" spans="2:4" x14ac:dyDescent="0.25">
      <c r="B19" s="128" t="s">
        <v>39</v>
      </c>
      <c r="C19" s="138">
        <v>0</v>
      </c>
      <c r="D19" s="138"/>
    </row>
    <row r="20" spans="2:4" x14ac:dyDescent="0.25">
      <c r="B20" s="160" t="s">
        <v>140</v>
      </c>
      <c r="C20" s="138">
        <v>-476000.00000000006</v>
      </c>
      <c r="D20" s="138">
        <v>-456484.75</v>
      </c>
    </row>
    <row r="21" spans="2:4" x14ac:dyDescent="0.25">
      <c r="B21" s="128" t="s">
        <v>126</v>
      </c>
      <c r="C21" s="138"/>
      <c r="D21" s="138"/>
    </row>
    <row r="22" spans="2:4" x14ac:dyDescent="0.25">
      <c r="B22" s="128" t="s">
        <v>30</v>
      </c>
      <c r="C22" s="140">
        <v>119400.34000000011</v>
      </c>
      <c r="D22" s="140">
        <v>306326.75</v>
      </c>
    </row>
    <row r="23" spans="2:4" s="69" customFormat="1" ht="30" x14ac:dyDescent="0.25">
      <c r="B23" s="161" t="s">
        <v>31</v>
      </c>
      <c r="C23" s="162">
        <f>SUM(C9:C22)</f>
        <v>-68643.079999999871</v>
      </c>
      <c r="D23" s="162">
        <f>SUM(D9:D22)</f>
        <v>-398296.22999999986</v>
      </c>
    </row>
    <row r="24" spans="2:4" ht="6.75" customHeight="1" x14ac:dyDescent="0.25">
      <c r="B24" s="128"/>
      <c r="C24" s="135"/>
      <c r="D24" s="135"/>
    </row>
    <row r="25" spans="2:4" s="88" customFormat="1" x14ac:dyDescent="0.25">
      <c r="B25" s="156" t="s">
        <v>32</v>
      </c>
      <c r="C25" s="158"/>
      <c r="D25" s="158"/>
    </row>
    <row r="26" spans="2:4" x14ac:dyDescent="0.25">
      <c r="B26" s="128" t="s">
        <v>33</v>
      </c>
      <c r="C26" s="138">
        <v>0</v>
      </c>
      <c r="D26" s="138">
        <v>0</v>
      </c>
    </row>
    <row r="27" spans="2:4" x14ac:dyDescent="0.25">
      <c r="B27" s="128" t="s">
        <v>20</v>
      </c>
      <c r="C27" s="140">
        <v>0</v>
      </c>
      <c r="D27" s="140">
        <v>393296.25</v>
      </c>
    </row>
    <row r="28" spans="2:4" s="67" customFormat="1" ht="30" x14ac:dyDescent="0.25">
      <c r="B28" s="163" t="s">
        <v>34</v>
      </c>
      <c r="C28" s="162">
        <f>+C26+C27</f>
        <v>0</v>
      </c>
      <c r="D28" s="162">
        <f>+D26+D27</f>
        <v>393296.25</v>
      </c>
    </row>
    <row r="29" spans="2:4" ht="6.75" customHeight="1" x14ac:dyDescent="0.25">
      <c r="B29" s="128"/>
      <c r="C29" s="164"/>
      <c r="D29" s="164"/>
    </row>
    <row r="30" spans="2:4" s="88" customFormat="1" x14ac:dyDescent="0.25">
      <c r="B30" s="155" t="s">
        <v>35</v>
      </c>
      <c r="C30" s="165">
        <f>+C8+C23+C28</f>
        <v>72400.780000000115</v>
      </c>
      <c r="D30" s="165">
        <f>+D8+D23+D28</f>
        <v>5000.020000000135</v>
      </c>
    </row>
    <row r="31" spans="2:4" x14ac:dyDescent="0.25">
      <c r="D31" s="148"/>
    </row>
    <row r="32" spans="2:4" x14ac:dyDescent="0.25">
      <c r="B32" s="224" t="s">
        <v>86</v>
      </c>
      <c r="C32" s="224"/>
      <c r="D32" s="224"/>
    </row>
    <row r="33" spans="4:4" x14ac:dyDescent="0.25">
      <c r="D33" s="148"/>
    </row>
    <row r="34" spans="4:4" x14ac:dyDescent="0.25">
      <c r="D34" s="167"/>
    </row>
    <row r="35" spans="4:4" x14ac:dyDescent="0.25">
      <c r="D35" s="168"/>
    </row>
    <row r="36" spans="4:4" x14ac:dyDescent="0.25">
      <c r="D36" s="168"/>
    </row>
  </sheetData>
  <mergeCells count="5">
    <mergeCell ref="B2:D2"/>
    <mergeCell ref="B3:D3"/>
    <mergeCell ref="B5:D5"/>
    <mergeCell ref="B32:D32"/>
    <mergeCell ref="B4:E4"/>
  </mergeCells>
  <hyperlinks>
    <hyperlink ref="A1" location="INDICE!A1" display="INDICE" xr:uid="{1DF3464F-69F6-4EBF-B426-D66A3EBFD213}"/>
  </hyperlinks>
  <pageMargins left="0.7" right="0.7" top="0.75" bottom="0.75" header="0.3" footer="0.3"/>
  <ignoredErrors>
    <ignoredError sqref="C23:D2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36F5-4BA8-4607-A3AA-5C29852E00AC}">
  <sheetPr>
    <tabColor theme="9" tint="0.39997558519241921"/>
  </sheetPr>
  <dimension ref="A1:F166"/>
  <sheetViews>
    <sheetView showGridLines="0" tabSelected="1" topLeftCell="A35" workbookViewId="0">
      <selection activeCell="B47" sqref="B47"/>
    </sheetView>
  </sheetViews>
  <sheetFormatPr baseColWidth="10" defaultRowHeight="15" x14ac:dyDescent="0.25"/>
  <cols>
    <col min="1" max="1" width="3.5703125" style="1" customWidth="1"/>
    <col min="2" max="2" width="35" style="1" customWidth="1"/>
    <col min="3" max="5" width="19.28515625" style="1" customWidth="1"/>
    <col min="6" max="6" width="25" style="1" bestFit="1" customWidth="1"/>
    <col min="7" max="7" width="3.5703125" style="1" customWidth="1"/>
    <col min="8" max="16384" width="11.42578125" style="1"/>
  </cols>
  <sheetData>
    <row r="1" spans="1:6" x14ac:dyDescent="0.25">
      <c r="A1" s="66" t="s">
        <v>87</v>
      </c>
    </row>
    <row r="2" spans="1:6" x14ac:dyDescent="0.25">
      <c r="B2" s="221" t="s">
        <v>83</v>
      </c>
      <c r="C2" s="221"/>
      <c r="D2" s="221"/>
      <c r="E2" s="221"/>
      <c r="F2" s="221"/>
    </row>
    <row r="3" spans="1:6" x14ac:dyDescent="0.25">
      <c r="B3" s="244" t="s">
        <v>61</v>
      </c>
      <c r="C3" s="244"/>
      <c r="D3" s="244"/>
      <c r="E3" s="244"/>
      <c r="F3" s="244"/>
    </row>
    <row r="4" spans="1:6" x14ac:dyDescent="0.25">
      <c r="B4" s="229" t="s">
        <v>62</v>
      </c>
      <c r="C4" s="229"/>
      <c r="D4" s="229"/>
      <c r="E4" s="229"/>
      <c r="F4" s="229"/>
    </row>
    <row r="5" spans="1:6" ht="16.5" customHeight="1" x14ac:dyDescent="0.25">
      <c r="B5" s="245" t="s">
        <v>195</v>
      </c>
      <c r="C5" s="245"/>
      <c r="D5" s="245"/>
      <c r="E5" s="245"/>
      <c r="F5" s="245"/>
    </row>
    <row r="6" spans="1:6" x14ac:dyDescent="0.25">
      <c r="B6" s="245"/>
      <c r="C6" s="245"/>
      <c r="D6" s="245"/>
      <c r="E6" s="245"/>
      <c r="F6" s="245"/>
    </row>
    <row r="7" spans="1:6" x14ac:dyDescent="0.25">
      <c r="B7" s="245"/>
      <c r="C7" s="245"/>
      <c r="D7" s="245"/>
      <c r="E7" s="245"/>
      <c r="F7" s="245"/>
    </row>
    <row r="8" spans="1:6" x14ac:dyDescent="0.25">
      <c r="B8" s="245"/>
      <c r="C8" s="245"/>
      <c r="D8" s="245"/>
      <c r="E8" s="245"/>
      <c r="F8" s="245"/>
    </row>
    <row r="9" spans="1:6" x14ac:dyDescent="0.25">
      <c r="B9" s="245"/>
      <c r="C9" s="245"/>
      <c r="D9" s="245"/>
      <c r="E9" s="245"/>
      <c r="F9" s="245"/>
    </row>
    <row r="10" spans="1:6" x14ac:dyDescent="0.25">
      <c r="B10" s="245"/>
      <c r="C10" s="245"/>
      <c r="D10" s="245"/>
      <c r="E10" s="245"/>
      <c r="F10" s="245"/>
    </row>
    <row r="11" spans="1:6" ht="23.25" customHeight="1" x14ac:dyDescent="0.25">
      <c r="B11" s="245"/>
      <c r="C11" s="245"/>
      <c r="D11" s="245"/>
      <c r="E11" s="245"/>
      <c r="F11" s="245"/>
    </row>
    <row r="13" spans="1:6" x14ac:dyDescent="0.25">
      <c r="B13" s="229" t="s">
        <v>63</v>
      </c>
      <c r="C13" s="229"/>
      <c r="D13" s="229"/>
      <c r="E13" s="229"/>
      <c r="F13" s="229"/>
    </row>
    <row r="15" spans="1:6" x14ac:dyDescent="0.25">
      <c r="B15" s="229" t="s">
        <v>64</v>
      </c>
      <c r="C15" s="229"/>
      <c r="D15" s="229"/>
      <c r="E15" s="229"/>
      <c r="F15" s="229"/>
    </row>
    <row r="16" spans="1:6" x14ac:dyDescent="0.25">
      <c r="B16" s="230" t="s">
        <v>196</v>
      </c>
      <c r="C16" s="230"/>
      <c r="D16" s="230"/>
      <c r="E16" s="230"/>
      <c r="F16" s="230"/>
    </row>
    <row r="17" spans="2:6" x14ac:dyDescent="0.25">
      <c r="B17" s="230"/>
      <c r="C17" s="230"/>
      <c r="D17" s="230"/>
      <c r="E17" s="230"/>
      <c r="F17" s="230"/>
    </row>
    <row r="18" spans="2:6" x14ac:dyDescent="0.25">
      <c r="B18" s="230"/>
      <c r="C18" s="230"/>
      <c r="D18" s="230"/>
      <c r="E18" s="230"/>
      <c r="F18" s="230"/>
    </row>
    <row r="19" spans="2:6" x14ac:dyDescent="0.25">
      <c r="B19" s="230"/>
      <c r="C19" s="230"/>
      <c r="D19" s="230"/>
      <c r="E19" s="230"/>
      <c r="F19" s="230"/>
    </row>
    <row r="20" spans="2:6" x14ac:dyDescent="0.25">
      <c r="B20" s="230"/>
      <c r="C20" s="230"/>
      <c r="D20" s="230"/>
      <c r="E20" s="230"/>
      <c r="F20" s="230"/>
    </row>
    <row r="21" spans="2:6" x14ac:dyDescent="0.25">
      <c r="B21" s="230"/>
      <c r="C21" s="230"/>
      <c r="D21" s="230"/>
      <c r="E21" s="230"/>
      <c r="F21" s="230"/>
    </row>
    <row r="22" spans="2:6" x14ac:dyDescent="0.25">
      <c r="B22" s="230"/>
      <c r="C22" s="230"/>
      <c r="D22" s="230"/>
      <c r="E22" s="230"/>
      <c r="F22" s="230"/>
    </row>
    <row r="23" spans="2:6" x14ac:dyDescent="0.25">
      <c r="B23" s="230"/>
      <c r="C23" s="230"/>
      <c r="D23" s="230"/>
      <c r="E23" s="230"/>
      <c r="F23" s="230"/>
    </row>
    <row r="24" spans="2:6" x14ac:dyDescent="0.25">
      <c r="B24" s="230"/>
      <c r="C24" s="230"/>
      <c r="D24" s="230"/>
      <c r="E24" s="230"/>
      <c r="F24" s="230"/>
    </row>
    <row r="25" spans="2:6" x14ac:dyDescent="0.25">
      <c r="B25" s="230"/>
      <c r="C25" s="230"/>
      <c r="D25" s="230"/>
      <c r="E25" s="230"/>
      <c r="F25" s="230"/>
    </row>
    <row r="26" spans="2:6" x14ac:dyDescent="0.25">
      <c r="B26" s="230"/>
      <c r="C26" s="230"/>
      <c r="D26" s="230"/>
      <c r="E26" s="230"/>
      <c r="F26" s="230"/>
    </row>
    <row r="27" spans="2:6" x14ac:dyDescent="0.25">
      <c r="B27" s="230"/>
      <c r="C27" s="230"/>
      <c r="D27" s="230"/>
      <c r="E27" s="230"/>
      <c r="F27" s="230"/>
    </row>
    <row r="28" spans="2:6" x14ac:dyDescent="0.25">
      <c r="B28" s="230"/>
      <c r="C28" s="230"/>
      <c r="D28" s="230"/>
      <c r="E28" s="230"/>
      <c r="F28" s="230"/>
    </row>
    <row r="29" spans="2:6" x14ac:dyDescent="0.25">
      <c r="B29" s="230"/>
      <c r="C29" s="230"/>
      <c r="D29" s="230"/>
      <c r="E29" s="230"/>
      <c r="F29" s="230"/>
    </row>
    <row r="30" spans="2:6" x14ac:dyDescent="0.25">
      <c r="B30" s="230"/>
      <c r="C30" s="230"/>
      <c r="D30" s="230"/>
      <c r="E30" s="230"/>
      <c r="F30" s="230"/>
    </row>
    <row r="31" spans="2:6" x14ac:dyDescent="0.25">
      <c r="B31" s="230"/>
      <c r="C31" s="230"/>
      <c r="D31" s="230"/>
      <c r="E31" s="230"/>
      <c r="F31" s="230"/>
    </row>
    <row r="32" spans="2:6" x14ac:dyDescent="0.25">
      <c r="B32" s="230"/>
      <c r="C32" s="230"/>
      <c r="D32" s="230"/>
      <c r="E32" s="230"/>
      <c r="F32" s="230"/>
    </row>
    <row r="33" spans="2:6" x14ac:dyDescent="0.25">
      <c r="B33" s="230"/>
      <c r="C33" s="230"/>
      <c r="D33" s="230"/>
      <c r="E33" s="230"/>
      <c r="F33" s="230"/>
    </row>
    <row r="34" spans="2:6" x14ac:dyDescent="0.25">
      <c r="B34" s="230"/>
      <c r="C34" s="230"/>
      <c r="D34" s="230"/>
      <c r="E34" s="230"/>
      <c r="F34" s="230"/>
    </row>
    <row r="35" spans="2:6" x14ac:dyDescent="0.25">
      <c r="B35" s="230"/>
      <c r="C35" s="230"/>
      <c r="D35" s="230"/>
      <c r="E35" s="230"/>
      <c r="F35" s="230"/>
    </row>
    <row r="36" spans="2:6" x14ac:dyDescent="0.25">
      <c r="B36" s="230"/>
      <c r="C36" s="230"/>
      <c r="D36" s="230"/>
      <c r="E36" s="230"/>
      <c r="F36" s="230"/>
    </row>
    <row r="37" spans="2:6" x14ac:dyDescent="0.25">
      <c r="B37" s="230"/>
      <c r="C37" s="230"/>
      <c r="D37" s="230"/>
      <c r="E37" s="230"/>
      <c r="F37" s="230"/>
    </row>
    <row r="38" spans="2:6" x14ac:dyDescent="0.25">
      <c r="B38" s="230"/>
      <c r="C38" s="230"/>
      <c r="D38" s="230"/>
      <c r="E38" s="230"/>
      <c r="F38" s="230"/>
    </row>
    <row r="39" spans="2:6" x14ac:dyDescent="0.25">
      <c r="B39" s="230"/>
      <c r="C39" s="230"/>
      <c r="D39" s="230"/>
      <c r="E39" s="230"/>
      <c r="F39" s="230"/>
    </row>
    <row r="40" spans="2:6" x14ac:dyDescent="0.25">
      <c r="B40" s="230"/>
      <c r="C40" s="230"/>
      <c r="D40" s="230"/>
      <c r="E40" s="230"/>
      <c r="F40" s="230"/>
    </row>
    <row r="41" spans="2:6" x14ac:dyDescent="0.25">
      <c r="B41" s="230"/>
      <c r="C41" s="230"/>
      <c r="D41" s="230"/>
      <c r="E41" s="230"/>
      <c r="F41" s="230"/>
    </row>
    <row r="42" spans="2:6" x14ac:dyDescent="0.25">
      <c r="B42" s="230"/>
      <c r="C42" s="230"/>
      <c r="D42" s="230"/>
      <c r="E42" s="230"/>
      <c r="F42" s="230"/>
    </row>
    <row r="43" spans="2:6" x14ac:dyDescent="0.25">
      <c r="B43" s="230"/>
      <c r="C43" s="230"/>
      <c r="D43" s="230"/>
      <c r="E43" s="230"/>
      <c r="F43" s="230"/>
    </row>
    <row r="44" spans="2:6" x14ac:dyDescent="0.25">
      <c r="B44" s="229" t="s">
        <v>88</v>
      </c>
      <c r="C44" s="229"/>
      <c r="D44" s="229"/>
      <c r="E44" s="229"/>
      <c r="F44" s="229"/>
    </row>
    <row r="45" spans="2:6" x14ac:dyDescent="0.25">
      <c r="B45" s="230" t="s">
        <v>198</v>
      </c>
      <c r="C45" s="230"/>
      <c r="D45" s="230"/>
      <c r="E45" s="230"/>
      <c r="F45" s="230"/>
    </row>
    <row r="46" spans="2:6" x14ac:dyDescent="0.25">
      <c r="B46" s="230"/>
      <c r="C46" s="230"/>
      <c r="D46" s="230"/>
      <c r="E46" s="230"/>
      <c r="F46" s="230"/>
    </row>
    <row r="47" spans="2:6" x14ac:dyDescent="0.25">
      <c r="B47" s="68"/>
      <c r="C47" s="68"/>
      <c r="D47" s="68"/>
      <c r="E47" s="68"/>
      <c r="F47" s="68"/>
    </row>
    <row r="48" spans="2:6" x14ac:dyDescent="0.25">
      <c r="B48" s="246" t="s">
        <v>89</v>
      </c>
      <c r="C48" s="246"/>
      <c r="D48" s="246"/>
      <c r="E48" s="246"/>
      <c r="F48" s="246"/>
    </row>
    <row r="50" spans="2:6" x14ac:dyDescent="0.25">
      <c r="B50" s="230" t="s">
        <v>193</v>
      </c>
      <c r="C50" s="230"/>
      <c r="D50" s="230"/>
      <c r="E50" s="230"/>
      <c r="F50" s="230"/>
    </row>
    <row r="51" spans="2:6" x14ac:dyDescent="0.25">
      <c r="B51" s="230"/>
      <c r="C51" s="230"/>
      <c r="D51" s="230"/>
      <c r="E51" s="230"/>
      <c r="F51" s="230"/>
    </row>
    <row r="52" spans="2:6" x14ac:dyDescent="0.25">
      <c r="B52" s="230"/>
      <c r="C52" s="230"/>
      <c r="D52" s="230"/>
      <c r="E52" s="230"/>
      <c r="F52" s="230"/>
    </row>
    <row r="53" spans="2:6" x14ac:dyDescent="0.25">
      <c r="B53" s="230" t="s">
        <v>171</v>
      </c>
      <c r="C53" s="230"/>
      <c r="D53" s="230"/>
      <c r="E53" s="230"/>
      <c r="F53" s="230"/>
    </row>
    <row r="54" spans="2:6" x14ac:dyDescent="0.25">
      <c r="B54" s="230"/>
      <c r="C54" s="230"/>
      <c r="D54" s="230"/>
      <c r="E54" s="230"/>
      <c r="F54" s="230"/>
    </row>
    <row r="55" spans="2:6" x14ac:dyDescent="0.25">
      <c r="B55" s="230" t="s">
        <v>194</v>
      </c>
      <c r="C55" s="230"/>
      <c r="D55" s="230"/>
      <c r="E55" s="230"/>
      <c r="F55" s="230"/>
    </row>
    <row r="56" spans="2:6" x14ac:dyDescent="0.25">
      <c r="B56" s="230"/>
      <c r="C56" s="230"/>
      <c r="D56" s="230"/>
      <c r="E56" s="230"/>
      <c r="F56" s="230"/>
    </row>
    <row r="57" spans="2:6" x14ac:dyDescent="0.25">
      <c r="B57" s="230" t="s">
        <v>92</v>
      </c>
      <c r="C57" s="230"/>
      <c r="D57" s="230"/>
      <c r="E57" s="230"/>
      <c r="F57" s="230"/>
    </row>
    <row r="58" spans="2:6" x14ac:dyDescent="0.25">
      <c r="B58" s="230"/>
      <c r="C58" s="230"/>
      <c r="D58" s="230"/>
      <c r="E58" s="230"/>
      <c r="F58" s="230"/>
    </row>
    <row r="59" spans="2:6" x14ac:dyDescent="0.25">
      <c r="B59" s="238" t="s">
        <v>93</v>
      </c>
      <c r="C59" s="238"/>
      <c r="D59" s="238"/>
      <c r="E59" s="238"/>
      <c r="F59" s="238"/>
    </row>
    <row r="60" spans="2:6" x14ac:dyDescent="0.25">
      <c r="B60" s="238"/>
      <c r="C60" s="238"/>
      <c r="D60" s="238"/>
      <c r="E60" s="238"/>
      <c r="F60" s="238"/>
    </row>
    <row r="61" spans="2:6" x14ac:dyDescent="0.25">
      <c r="B61" s="70"/>
      <c r="C61" s="70"/>
      <c r="D61" s="70"/>
      <c r="E61" s="70"/>
      <c r="F61" s="70"/>
    </row>
    <row r="62" spans="2:6" x14ac:dyDescent="0.25">
      <c r="B62" s="71" t="s">
        <v>24</v>
      </c>
      <c r="C62" s="72">
        <v>45291</v>
      </c>
      <c r="D62" s="72">
        <v>44834</v>
      </c>
      <c r="E62" s="72">
        <v>44926</v>
      </c>
    </row>
    <row r="63" spans="2:6" x14ac:dyDescent="0.25">
      <c r="B63" s="73" t="s">
        <v>90</v>
      </c>
      <c r="C63" s="74">
        <v>7263.59</v>
      </c>
      <c r="D63" s="74">
        <v>7078.87</v>
      </c>
      <c r="E63" s="74">
        <v>7322.9</v>
      </c>
    </row>
    <row r="64" spans="2:6" x14ac:dyDescent="0.25">
      <c r="B64" s="73" t="s">
        <v>91</v>
      </c>
      <c r="C64" s="74">
        <v>7283.62</v>
      </c>
      <c r="D64" s="74">
        <v>7090.2</v>
      </c>
      <c r="E64" s="74">
        <v>7339.62</v>
      </c>
    </row>
    <row r="66" spans="2:6" x14ac:dyDescent="0.25">
      <c r="B66" s="229" t="s">
        <v>94</v>
      </c>
      <c r="C66" s="229"/>
      <c r="D66" s="229"/>
      <c r="E66" s="229"/>
      <c r="F66" s="229"/>
    </row>
    <row r="68" spans="2:6" x14ac:dyDescent="0.25">
      <c r="B68" s="239" t="s">
        <v>95</v>
      </c>
      <c r="C68" s="241" t="s">
        <v>96</v>
      </c>
      <c r="D68" s="242"/>
      <c r="E68" s="239" t="s">
        <v>97</v>
      </c>
      <c r="F68" s="239" t="s">
        <v>191</v>
      </c>
    </row>
    <row r="69" spans="2:6" x14ac:dyDescent="0.25">
      <c r="B69" s="240"/>
      <c r="C69" s="75" t="s">
        <v>98</v>
      </c>
      <c r="D69" s="76" t="s">
        <v>99</v>
      </c>
      <c r="E69" s="243"/>
      <c r="F69" s="243"/>
    </row>
    <row r="70" spans="2:6" x14ac:dyDescent="0.25">
      <c r="B70" s="77" t="s">
        <v>100</v>
      </c>
      <c r="C70" s="78"/>
      <c r="D70" s="79"/>
      <c r="E70" s="79"/>
      <c r="F70" s="79"/>
    </row>
    <row r="71" spans="2:6" x14ac:dyDescent="0.25">
      <c r="B71" s="80" t="s">
        <v>101</v>
      </c>
      <c r="C71" s="81" t="s">
        <v>102</v>
      </c>
      <c r="D71" s="82">
        <v>10000.379999999888</v>
      </c>
      <c r="E71" s="82">
        <f>+$C$63</f>
        <v>7263.59</v>
      </c>
      <c r="F71" s="83">
        <f>+D71*E71</f>
        <v>72638660.164199188</v>
      </c>
    </row>
    <row r="72" spans="2:6" x14ac:dyDescent="0.25">
      <c r="B72" s="80" t="s">
        <v>104</v>
      </c>
      <c r="C72" s="81" t="s">
        <v>102</v>
      </c>
      <c r="D72" s="82">
        <v>6846893.79</v>
      </c>
      <c r="E72" s="82">
        <f>+$C$63</f>
        <v>7263.59</v>
      </c>
      <c r="F72" s="83">
        <f>+D72*E72</f>
        <v>49733029264.106102</v>
      </c>
    </row>
    <row r="73" spans="2:6" x14ac:dyDescent="0.25">
      <c r="B73" s="80" t="s">
        <v>65</v>
      </c>
      <c r="C73" s="81" t="s">
        <v>102</v>
      </c>
      <c r="D73" s="82">
        <v>321739.64000000007</v>
      </c>
      <c r="E73" s="82">
        <f>+$C$63</f>
        <v>7263.59</v>
      </c>
      <c r="F73" s="83">
        <f>+D73*E73</f>
        <v>2336984831.7076006</v>
      </c>
    </row>
    <row r="74" spans="2:6" s="88" customFormat="1" x14ac:dyDescent="0.25">
      <c r="B74" s="84" t="s">
        <v>154</v>
      </c>
      <c r="C74" s="85"/>
      <c r="D74" s="86">
        <f>SUM(D71:D73)</f>
        <v>7178633.8099999996</v>
      </c>
      <c r="E74" s="86"/>
      <c r="F74" s="87">
        <f>SUM(F71:F73)</f>
        <v>52142652755.977905</v>
      </c>
    </row>
    <row r="75" spans="2:6" x14ac:dyDescent="0.25">
      <c r="B75" s="89" t="s">
        <v>103</v>
      </c>
      <c r="C75" s="79"/>
      <c r="D75" s="90"/>
      <c r="E75" s="91"/>
      <c r="F75" s="83"/>
    </row>
    <row r="76" spans="2:6" x14ac:dyDescent="0.25">
      <c r="B76" s="92" t="s">
        <v>105</v>
      </c>
      <c r="C76" s="93" t="s">
        <v>102</v>
      </c>
      <c r="D76" s="82">
        <v>58708.459999999985</v>
      </c>
      <c r="E76" s="91">
        <f>+$C$64</f>
        <v>7283.62</v>
      </c>
      <c r="F76" s="83">
        <f>+D76*E76</f>
        <v>427610113.42519987</v>
      </c>
    </row>
    <row r="77" spans="2:6" x14ac:dyDescent="0.25">
      <c r="B77" s="92" t="s">
        <v>153</v>
      </c>
      <c r="C77" s="93" t="s">
        <v>102</v>
      </c>
      <c r="D77" s="82">
        <v>281935.53000000009</v>
      </c>
      <c r="E77" s="91">
        <f>+$C$64</f>
        <v>7283.62</v>
      </c>
      <c r="F77" s="83">
        <f>+D77*E77</f>
        <v>2053511265.0186007</v>
      </c>
    </row>
    <row r="78" spans="2:6" x14ac:dyDescent="0.25">
      <c r="B78" s="94" t="s">
        <v>56</v>
      </c>
      <c r="C78" s="95" t="s">
        <v>102</v>
      </c>
      <c r="D78" s="86">
        <f>SUM(D76:D77)</f>
        <v>340643.99000000005</v>
      </c>
      <c r="E78" s="96"/>
      <c r="F78" s="87">
        <f>SUM(F76:F77)</f>
        <v>2481121378.4438004</v>
      </c>
    </row>
    <row r="79" spans="2:6" x14ac:dyDescent="0.25">
      <c r="B79" s="97" t="s">
        <v>155</v>
      </c>
      <c r="C79" s="98" t="s">
        <v>102</v>
      </c>
      <c r="D79" s="99">
        <f>+D74-D78</f>
        <v>6837989.8199999994</v>
      </c>
      <c r="E79" s="100"/>
      <c r="F79" s="101"/>
    </row>
    <row r="81" spans="2:6" x14ac:dyDescent="0.25">
      <c r="B81" s="229" t="s">
        <v>176</v>
      </c>
      <c r="C81" s="229"/>
      <c r="D81" s="229"/>
      <c r="E81" s="229"/>
      <c r="F81" s="229"/>
    </row>
    <row r="82" spans="2:6" x14ac:dyDescent="0.25">
      <c r="B82" s="229"/>
      <c r="C82" s="229"/>
      <c r="D82" s="229"/>
      <c r="E82" s="229"/>
      <c r="F82" s="229"/>
    </row>
    <row r="84" spans="2:6" ht="30" x14ac:dyDescent="0.25">
      <c r="B84" s="76" t="s">
        <v>106</v>
      </c>
      <c r="C84" s="76" t="s">
        <v>107</v>
      </c>
      <c r="D84" s="76" t="s">
        <v>172</v>
      </c>
      <c r="E84" s="76" t="s">
        <v>173</v>
      </c>
      <c r="F84" s="76" t="s">
        <v>161</v>
      </c>
    </row>
    <row r="85" spans="2:6" ht="45" x14ac:dyDescent="0.25">
      <c r="B85" s="102" t="s">
        <v>108</v>
      </c>
      <c r="C85" s="74">
        <f>+C63</f>
        <v>7263.59</v>
      </c>
      <c r="D85" s="74">
        <v>0</v>
      </c>
      <c r="E85" s="74">
        <f>+E63</f>
        <v>7322.9</v>
      </c>
      <c r="F85" s="74">
        <v>0</v>
      </c>
    </row>
    <row r="86" spans="2:6" ht="45" x14ac:dyDescent="0.25">
      <c r="B86" s="102" t="s">
        <v>109</v>
      </c>
      <c r="C86" s="74">
        <f>+C64</f>
        <v>7283.62</v>
      </c>
      <c r="D86" s="74">
        <v>0</v>
      </c>
      <c r="E86" s="74">
        <f>+E64</f>
        <v>7339.62</v>
      </c>
      <c r="F86" s="74">
        <v>0</v>
      </c>
    </row>
    <row r="87" spans="2:6" ht="45" x14ac:dyDescent="0.25">
      <c r="B87" s="102" t="s">
        <v>110</v>
      </c>
      <c r="C87" s="74">
        <f>+C85</f>
        <v>7263.59</v>
      </c>
      <c r="D87" s="74">
        <v>0</v>
      </c>
      <c r="E87" s="74">
        <f>+E85</f>
        <v>7322.9</v>
      </c>
      <c r="F87" s="74">
        <v>0</v>
      </c>
    </row>
    <row r="88" spans="2:6" ht="45" x14ac:dyDescent="0.25">
      <c r="B88" s="102" t="s">
        <v>111</v>
      </c>
      <c r="C88" s="74">
        <f>+C86</f>
        <v>7283.62</v>
      </c>
      <c r="D88" s="74">
        <v>0</v>
      </c>
      <c r="E88" s="74">
        <f>+E86</f>
        <v>7339.62</v>
      </c>
      <c r="F88" s="74">
        <v>0</v>
      </c>
    </row>
    <row r="90" spans="2:6" x14ac:dyDescent="0.25">
      <c r="B90" s="231" t="s">
        <v>112</v>
      </c>
      <c r="C90" s="231"/>
      <c r="D90" s="231"/>
      <c r="E90" s="231"/>
      <c r="F90" s="231"/>
    </row>
    <row r="91" spans="2:6" x14ac:dyDescent="0.25">
      <c r="B91" s="103"/>
      <c r="C91" s="103"/>
      <c r="D91" s="103"/>
      <c r="E91" s="103"/>
      <c r="F91" s="103"/>
    </row>
    <row r="92" spans="2:6" x14ac:dyDescent="0.25">
      <c r="B92" s="238" t="s">
        <v>121</v>
      </c>
      <c r="C92" s="238"/>
      <c r="D92" s="238"/>
      <c r="E92" s="238"/>
      <c r="F92" s="238"/>
    </row>
    <row r="93" spans="2:6" x14ac:dyDescent="0.25">
      <c r="B93" s="238"/>
      <c r="C93" s="238"/>
      <c r="D93" s="238"/>
      <c r="E93" s="238"/>
      <c r="F93" s="238"/>
    </row>
    <row r="94" spans="2:6" x14ac:dyDescent="0.25">
      <c r="B94" s="238"/>
      <c r="C94" s="238"/>
      <c r="D94" s="238"/>
      <c r="E94" s="238"/>
      <c r="F94" s="238"/>
    </row>
    <row r="96" spans="2:6" x14ac:dyDescent="0.25">
      <c r="B96" s="232" t="s">
        <v>24</v>
      </c>
      <c r="C96" s="233"/>
      <c r="D96" s="72">
        <f>+'01'!C7</f>
        <v>45291</v>
      </c>
      <c r="E96" s="72">
        <f>+'01'!D7</f>
        <v>44926</v>
      </c>
    </row>
    <row r="97" spans="2:6" x14ac:dyDescent="0.25">
      <c r="B97" s="234" t="s">
        <v>10</v>
      </c>
      <c r="C97" s="235"/>
      <c r="D97" s="90">
        <f>+'02'!C12</f>
        <v>89860.44</v>
      </c>
      <c r="E97" s="90">
        <f>+'02'!D12</f>
        <v>89165.23</v>
      </c>
    </row>
    <row r="98" spans="2:6" x14ac:dyDescent="0.25">
      <c r="B98" s="104" t="s">
        <v>156</v>
      </c>
      <c r="C98" s="105"/>
      <c r="D98" s="82">
        <f>+'02'!C13</f>
        <v>30841.99</v>
      </c>
      <c r="E98" s="82">
        <f>+'02'!D13</f>
        <v>30254.7</v>
      </c>
    </row>
    <row r="99" spans="2:6" x14ac:dyDescent="0.25">
      <c r="B99" s="236" t="s">
        <v>142</v>
      </c>
      <c r="C99" s="237"/>
      <c r="D99" s="106">
        <f>+'02'!C15</f>
        <v>23925.83</v>
      </c>
      <c r="E99" s="106">
        <f>+'02'!D15</f>
        <v>14840.11</v>
      </c>
    </row>
    <row r="100" spans="2:6" x14ac:dyDescent="0.25">
      <c r="B100" s="232" t="s">
        <v>113</v>
      </c>
      <c r="C100" s="233"/>
      <c r="D100" s="107">
        <f>SUM(D97:D99)</f>
        <v>144628.26</v>
      </c>
      <c r="E100" s="107">
        <f>SUM(E97:E99)</f>
        <v>134260.03999999998</v>
      </c>
    </row>
    <row r="102" spans="2:6" x14ac:dyDescent="0.25">
      <c r="B102" s="229" t="s">
        <v>114</v>
      </c>
      <c r="C102" s="229"/>
      <c r="D102" s="229"/>
      <c r="E102" s="229"/>
      <c r="F102" s="229"/>
    </row>
    <row r="104" spans="2:6" ht="45" x14ac:dyDescent="0.25">
      <c r="B104" s="76" t="s">
        <v>115</v>
      </c>
      <c r="C104" s="76" t="s">
        <v>116</v>
      </c>
      <c r="D104" s="76" t="s">
        <v>117</v>
      </c>
      <c r="E104" s="76" t="s">
        <v>118</v>
      </c>
    </row>
    <row r="105" spans="2:6" x14ac:dyDescent="0.25">
      <c r="B105" s="108" t="s">
        <v>122</v>
      </c>
      <c r="C105" s="109"/>
      <c r="D105" s="109"/>
      <c r="E105" s="110"/>
    </row>
    <row r="106" spans="2:6" x14ac:dyDescent="0.25">
      <c r="B106" s="111" t="s">
        <v>123</v>
      </c>
      <c r="C106" s="112">
        <v>25438.355625</v>
      </c>
      <c r="D106" s="90">
        <v>6919232.7300000004</v>
      </c>
      <c r="E106" s="113">
        <v>52</v>
      </c>
    </row>
    <row r="107" spans="2:6" x14ac:dyDescent="0.25">
      <c r="B107" s="114" t="s">
        <v>124</v>
      </c>
      <c r="C107" s="115">
        <v>25577.739301470589</v>
      </c>
      <c r="D107" s="82">
        <v>6957145.0899999999</v>
      </c>
      <c r="E107" s="83">
        <v>52</v>
      </c>
    </row>
    <row r="108" spans="2:6" x14ac:dyDescent="0.25">
      <c r="B108" s="116" t="s">
        <v>125</v>
      </c>
      <c r="C108" s="117">
        <v>25712.691139705883</v>
      </c>
      <c r="D108" s="106">
        <v>6993851.9900000002</v>
      </c>
      <c r="E108" s="118">
        <v>52</v>
      </c>
    </row>
    <row r="109" spans="2:6" x14ac:dyDescent="0.25">
      <c r="B109" s="119" t="s">
        <v>136</v>
      </c>
      <c r="C109" s="109"/>
      <c r="D109" s="109"/>
      <c r="E109" s="110"/>
    </row>
    <row r="110" spans="2:6" x14ac:dyDescent="0.25">
      <c r="B110" s="120" t="s">
        <v>137</v>
      </c>
      <c r="C110" s="121">
        <v>25848.556764705882</v>
      </c>
      <c r="D110" s="121">
        <v>7030807.4399999995</v>
      </c>
      <c r="E110" s="122">
        <v>52</v>
      </c>
    </row>
    <row r="111" spans="2:6" x14ac:dyDescent="0.25">
      <c r="B111" s="114" t="s">
        <v>138</v>
      </c>
      <c r="C111" s="123">
        <v>25099.075036764705</v>
      </c>
      <c r="D111" s="123">
        <v>6826948.4100000001</v>
      </c>
      <c r="E111" s="83">
        <v>52</v>
      </c>
    </row>
    <row r="112" spans="2:6" x14ac:dyDescent="0.25">
      <c r="B112" s="116" t="s">
        <v>139</v>
      </c>
      <c r="C112" s="124">
        <v>25230.044485294115</v>
      </c>
      <c r="D112" s="124">
        <v>6862572.0999999996</v>
      </c>
      <c r="E112" s="118">
        <v>52</v>
      </c>
    </row>
    <row r="113" spans="2:6" x14ac:dyDescent="0.25">
      <c r="B113" s="108" t="s">
        <v>144</v>
      </c>
      <c r="C113" s="109"/>
      <c r="D113" s="109"/>
      <c r="E113" s="110"/>
    </row>
    <row r="114" spans="2:6" x14ac:dyDescent="0.25">
      <c r="B114" s="111" t="s">
        <v>145</v>
      </c>
      <c r="C114" s="90">
        <v>25359.644264705883</v>
      </c>
      <c r="D114" s="90">
        <v>6897823.2400000002</v>
      </c>
      <c r="E114" s="113">
        <v>52</v>
      </c>
    </row>
    <row r="115" spans="2:6" x14ac:dyDescent="0.25">
      <c r="B115" s="114" t="s">
        <v>146</v>
      </c>
      <c r="C115" s="82">
        <v>25488.754375</v>
      </c>
      <c r="D115" s="91">
        <v>6932941.1900000004</v>
      </c>
      <c r="E115" s="83">
        <v>52</v>
      </c>
    </row>
    <row r="116" spans="2:6" x14ac:dyDescent="0.25">
      <c r="B116" s="116" t="s">
        <v>147</v>
      </c>
      <c r="C116" s="125">
        <v>25619.400147058823</v>
      </c>
      <c r="D116" s="126">
        <v>6968477.2199999997</v>
      </c>
      <c r="E116" s="118">
        <v>52</v>
      </c>
    </row>
    <row r="117" spans="2:6" x14ac:dyDescent="0.25">
      <c r="B117" s="108" t="s">
        <v>162</v>
      </c>
      <c r="C117" s="109"/>
      <c r="D117" s="109"/>
      <c r="E117" s="110"/>
    </row>
    <row r="118" spans="2:6" x14ac:dyDescent="0.25">
      <c r="B118" s="127" t="s">
        <v>163</v>
      </c>
      <c r="C118" s="90">
        <v>25748.716948529411</v>
      </c>
      <c r="D118" s="91">
        <v>7003651.0099999998</v>
      </c>
      <c r="E118" s="83">
        <v>52</v>
      </c>
    </row>
    <row r="119" spans="2:6" x14ac:dyDescent="0.25">
      <c r="B119" s="128" t="s">
        <v>164</v>
      </c>
      <c r="C119" s="82">
        <v>25007.353051470589</v>
      </c>
      <c r="D119" s="91">
        <v>6802000.0300000003</v>
      </c>
      <c r="E119" s="83">
        <v>52</v>
      </c>
    </row>
    <row r="120" spans="2:6" x14ac:dyDescent="0.25">
      <c r="B120" s="129" t="s">
        <v>165</v>
      </c>
      <c r="C120" s="125">
        <v>25139.668455882354</v>
      </c>
      <c r="D120" s="126">
        <v>6837989.8200000003</v>
      </c>
      <c r="E120" s="118">
        <v>52</v>
      </c>
    </row>
    <row r="121" spans="2:6" x14ac:dyDescent="0.25">
      <c r="C121" s="130"/>
      <c r="D121" s="131"/>
      <c r="E121" s="132"/>
    </row>
    <row r="122" spans="2:6" x14ac:dyDescent="0.25">
      <c r="B122" s="231" t="s">
        <v>119</v>
      </c>
      <c r="C122" s="231"/>
      <c r="D122" s="231"/>
      <c r="E122" s="231"/>
      <c r="F122" s="231"/>
    </row>
    <row r="123" spans="2:6" x14ac:dyDescent="0.25">
      <c r="B123" s="238" t="s">
        <v>177</v>
      </c>
      <c r="C123" s="238"/>
      <c r="D123" s="238"/>
      <c r="E123" s="238"/>
      <c r="F123" s="238"/>
    </row>
    <row r="124" spans="2:6" x14ac:dyDescent="0.25">
      <c r="B124" s="238"/>
      <c r="C124" s="238"/>
      <c r="D124" s="238"/>
      <c r="E124" s="238"/>
      <c r="F124" s="238"/>
    </row>
    <row r="126" spans="2:6" x14ac:dyDescent="0.25">
      <c r="B126" s="133" t="s">
        <v>120</v>
      </c>
      <c r="C126" s="134">
        <f>+D96</f>
        <v>45291</v>
      </c>
      <c r="D126" s="134">
        <f>+E96</f>
        <v>44926</v>
      </c>
    </row>
    <row r="127" spans="2:6" x14ac:dyDescent="0.25">
      <c r="B127" s="146" t="s">
        <v>175</v>
      </c>
      <c r="C127" s="135">
        <v>62400.779999999912</v>
      </c>
      <c r="D127" s="135">
        <v>0</v>
      </c>
      <c r="E127" s="136"/>
    </row>
    <row r="128" spans="2:6" x14ac:dyDescent="0.25">
      <c r="B128" s="208" t="s">
        <v>178</v>
      </c>
      <c r="C128" s="138">
        <v>10000</v>
      </c>
      <c r="D128" s="138">
        <v>5000</v>
      </c>
    </row>
    <row r="129" spans="2:6" x14ac:dyDescent="0.25">
      <c r="B129" s="139" t="s">
        <v>166</v>
      </c>
      <c r="C129" s="140"/>
      <c r="D129" s="140">
        <v>0.02</v>
      </c>
    </row>
    <row r="130" spans="2:6" x14ac:dyDescent="0.25">
      <c r="B130" s="141" t="s">
        <v>113</v>
      </c>
      <c r="C130" s="142">
        <f>SUM(C127:C129)</f>
        <v>72400.779999999912</v>
      </c>
      <c r="D130" s="142">
        <f>SUM(D127:D129)</f>
        <v>5000.0200000000004</v>
      </c>
    </row>
    <row r="131" spans="2:6" x14ac:dyDescent="0.25">
      <c r="B131" s="143"/>
      <c r="C131" s="144"/>
      <c r="D131" s="144"/>
    </row>
    <row r="132" spans="2:6" ht="15" customHeight="1" x14ac:dyDescent="0.25">
      <c r="B132" s="1" t="s">
        <v>179</v>
      </c>
    </row>
    <row r="133" spans="2:6" x14ac:dyDescent="0.25">
      <c r="B133" s="70"/>
      <c r="C133" s="70"/>
      <c r="D133" s="70"/>
      <c r="E133" s="70"/>
      <c r="F133" s="70"/>
    </row>
    <row r="134" spans="2:6" x14ac:dyDescent="0.25">
      <c r="B134" s="145" t="s">
        <v>106</v>
      </c>
      <c r="C134" s="145" t="s">
        <v>148</v>
      </c>
      <c r="D134" s="134">
        <f>+C126</f>
        <v>45291</v>
      </c>
      <c r="E134" s="134">
        <f>+D126</f>
        <v>44926</v>
      </c>
    </row>
    <row r="135" spans="2:6" x14ac:dyDescent="0.25">
      <c r="B135" s="209" t="s">
        <v>157</v>
      </c>
      <c r="C135" s="111" t="s">
        <v>158</v>
      </c>
      <c r="D135" s="210">
        <v>144769.17000000001</v>
      </c>
      <c r="E135" s="210">
        <v>179147.22999999998</v>
      </c>
    </row>
    <row r="136" spans="2:6" x14ac:dyDescent="0.25">
      <c r="B136" s="137" t="s">
        <v>149</v>
      </c>
      <c r="C136" s="114" t="s">
        <v>150</v>
      </c>
      <c r="D136" s="211">
        <v>0</v>
      </c>
      <c r="E136" s="211">
        <v>170222.83000000002</v>
      </c>
    </row>
    <row r="137" spans="2:6" x14ac:dyDescent="0.25">
      <c r="B137" s="232" t="s">
        <v>113</v>
      </c>
      <c r="C137" s="233"/>
      <c r="D137" s="142">
        <f>SUM(D135:D136)</f>
        <v>144769.17000000001</v>
      </c>
      <c r="E137" s="142">
        <f>SUM(E135:E136)</f>
        <v>349370.06</v>
      </c>
    </row>
    <row r="138" spans="2:6" x14ac:dyDescent="0.25">
      <c r="D138" s="148"/>
      <c r="E138" s="148"/>
    </row>
    <row r="139" spans="2:6" x14ac:dyDescent="0.25">
      <c r="B139" s="149" t="s">
        <v>180</v>
      </c>
      <c r="C139" s="149"/>
      <c r="D139" s="149"/>
    </row>
    <row r="140" spans="2:6" x14ac:dyDescent="0.25">
      <c r="B140" s="149"/>
      <c r="C140" s="149"/>
      <c r="D140" s="149"/>
    </row>
    <row r="141" spans="2:6" x14ac:dyDescent="0.25">
      <c r="B141" s="71" t="s">
        <v>120</v>
      </c>
      <c r="C141" s="72">
        <f>+D134</f>
        <v>45291</v>
      </c>
      <c r="D141" s="72">
        <f>+E134</f>
        <v>44926</v>
      </c>
    </row>
    <row r="142" spans="2:6" x14ac:dyDescent="0.25">
      <c r="B142" s="150" t="s">
        <v>167</v>
      </c>
      <c r="C142" s="151">
        <v>281935.53000000009</v>
      </c>
      <c r="D142" s="151">
        <v>333903.95</v>
      </c>
    </row>
    <row r="143" spans="2:6" x14ac:dyDescent="0.25">
      <c r="B143" s="71" t="s">
        <v>113</v>
      </c>
      <c r="C143" s="152">
        <f>SUM(C142)</f>
        <v>281935.53000000009</v>
      </c>
      <c r="D143" s="152">
        <f>SUM(D142)</f>
        <v>333903.95</v>
      </c>
    </row>
    <row r="144" spans="2:6" x14ac:dyDescent="0.25">
      <c r="C144" s="148"/>
    </row>
    <row r="145" spans="2:6" x14ac:dyDescent="0.25">
      <c r="B145" s="230" t="s">
        <v>181</v>
      </c>
      <c r="C145" s="230"/>
      <c r="D145" s="230"/>
      <c r="E145" s="230"/>
      <c r="F145" s="230"/>
    </row>
    <row r="146" spans="2:6" x14ac:dyDescent="0.25">
      <c r="B146" s="230"/>
      <c r="C146" s="230"/>
      <c r="D146" s="230"/>
      <c r="E146" s="230"/>
      <c r="F146" s="230"/>
    </row>
    <row r="148" spans="2:6" x14ac:dyDescent="0.25">
      <c r="B148" s="71" t="s">
        <v>120</v>
      </c>
      <c r="C148" s="72">
        <f>+C126</f>
        <v>45291</v>
      </c>
      <c r="D148" s="72">
        <f>+D126</f>
        <v>44926</v>
      </c>
    </row>
    <row r="149" spans="2:6" x14ac:dyDescent="0.25">
      <c r="B149" s="150" t="s">
        <v>10</v>
      </c>
      <c r="C149" s="151">
        <f>+'01'!C16</f>
        <v>8281.859999999986</v>
      </c>
      <c r="D149" s="151">
        <f>+'01'!D16</f>
        <v>8336.42</v>
      </c>
    </row>
    <row r="150" spans="2:6" x14ac:dyDescent="0.25">
      <c r="B150" s="71" t="s">
        <v>113</v>
      </c>
      <c r="C150" s="152">
        <f>SUM(C149)</f>
        <v>8281.859999999986</v>
      </c>
      <c r="D150" s="152">
        <f>SUM(D149)</f>
        <v>8336.42</v>
      </c>
    </row>
    <row r="151" spans="2:6" x14ac:dyDescent="0.25">
      <c r="C151" s="148"/>
      <c r="D151" s="148"/>
    </row>
    <row r="152" spans="2:6" ht="15" customHeight="1" x14ac:dyDescent="0.25">
      <c r="B152" s="149" t="s">
        <v>182</v>
      </c>
      <c r="C152" s="149"/>
      <c r="D152" s="149"/>
      <c r="E152" s="149"/>
      <c r="F152" s="149"/>
    </row>
    <row r="153" spans="2:6" x14ac:dyDescent="0.25">
      <c r="B153" s="149"/>
      <c r="C153" s="149"/>
      <c r="D153" s="149"/>
      <c r="E153" s="149"/>
      <c r="F153" s="149"/>
    </row>
    <row r="154" spans="2:6" x14ac:dyDescent="0.25">
      <c r="B154" s="71" t="s">
        <v>120</v>
      </c>
      <c r="C154" s="72">
        <f>+C148</f>
        <v>45291</v>
      </c>
      <c r="D154" s="72">
        <f>+D148</f>
        <v>44926</v>
      </c>
    </row>
    <row r="155" spans="2:6" x14ac:dyDescent="0.25">
      <c r="B155" s="150" t="s">
        <v>197</v>
      </c>
      <c r="C155" s="151">
        <v>50426.6</v>
      </c>
      <c r="D155" s="151">
        <v>50426.6</v>
      </c>
    </row>
    <row r="156" spans="2:6" x14ac:dyDescent="0.25">
      <c r="B156" s="71" t="s">
        <v>113</v>
      </c>
      <c r="C156" s="152">
        <f>SUM(C155)</f>
        <v>50426.6</v>
      </c>
      <c r="D156" s="152">
        <f>SUM(D155)</f>
        <v>50426.6</v>
      </c>
    </row>
    <row r="157" spans="2:6" x14ac:dyDescent="0.25">
      <c r="C157" s="148"/>
      <c r="D157" s="148"/>
    </row>
    <row r="158" spans="2:6" x14ac:dyDescent="0.25">
      <c r="B158" s="238" t="s">
        <v>183</v>
      </c>
      <c r="C158" s="238"/>
      <c r="D158" s="238"/>
      <c r="E158" s="238"/>
      <c r="F158" s="238"/>
    </row>
    <row r="159" spans="2:6" x14ac:dyDescent="0.25">
      <c r="B159" s="238"/>
      <c r="C159" s="238"/>
      <c r="D159" s="238"/>
      <c r="E159" s="238"/>
      <c r="F159" s="238"/>
    </row>
    <row r="161" spans="2:4" x14ac:dyDescent="0.25">
      <c r="B161" s="71" t="s">
        <v>141</v>
      </c>
      <c r="C161" s="72">
        <f>+C154</f>
        <v>45291</v>
      </c>
      <c r="D161" s="72">
        <f>+D154</f>
        <v>44926</v>
      </c>
    </row>
    <row r="162" spans="2:4" x14ac:dyDescent="0.25">
      <c r="B162" s="150" t="s">
        <v>169</v>
      </c>
      <c r="C162" s="153">
        <v>26771.79</v>
      </c>
      <c r="D162" s="153">
        <v>12489.66</v>
      </c>
    </row>
    <row r="163" spans="2:4" x14ac:dyDescent="0.25">
      <c r="B163" s="150" t="s">
        <v>143</v>
      </c>
      <c r="C163" s="153">
        <v>14269.72</v>
      </c>
      <c r="D163" s="153">
        <v>12472.060000000001</v>
      </c>
    </row>
    <row r="164" spans="2:4" x14ac:dyDescent="0.25">
      <c r="B164" s="150" t="s">
        <v>168</v>
      </c>
      <c r="C164" s="153">
        <v>2724.68</v>
      </c>
      <c r="D164" s="153">
        <v>1366.27</v>
      </c>
    </row>
    <row r="165" spans="2:4" x14ac:dyDescent="0.25">
      <c r="B165" s="71" t="s">
        <v>113</v>
      </c>
      <c r="C165" s="154">
        <f>SUM(C162:C164)</f>
        <v>43766.19</v>
      </c>
      <c r="D165" s="154">
        <f>SUM(D162:D164)</f>
        <v>26327.99</v>
      </c>
    </row>
    <row r="166" spans="2:4" x14ac:dyDescent="0.25">
      <c r="C166" s="148"/>
      <c r="D166" s="148"/>
    </row>
  </sheetData>
  <sortState xmlns:xlrd2="http://schemas.microsoft.com/office/spreadsheetml/2017/richdata2" ref="B162:D164">
    <sortCondition descending="1" ref="C162:C164"/>
  </sortState>
  <mergeCells count="33">
    <mergeCell ref="B158:F159"/>
    <mergeCell ref="B2:F2"/>
    <mergeCell ref="B3:F3"/>
    <mergeCell ref="B4:F4"/>
    <mergeCell ref="B5:F11"/>
    <mergeCell ref="B13:F13"/>
    <mergeCell ref="B44:F44"/>
    <mergeCell ref="B48:F48"/>
    <mergeCell ref="B45:F46"/>
    <mergeCell ref="B50:F52"/>
    <mergeCell ref="B15:F15"/>
    <mergeCell ref="B16:F43"/>
    <mergeCell ref="B53:F54"/>
    <mergeCell ref="B55:F56"/>
    <mergeCell ref="B57:F58"/>
    <mergeCell ref="B59:F60"/>
    <mergeCell ref="B66:F66"/>
    <mergeCell ref="B68:B69"/>
    <mergeCell ref="C68:D68"/>
    <mergeCell ref="E68:E69"/>
    <mergeCell ref="F68:F69"/>
    <mergeCell ref="B81:F82"/>
    <mergeCell ref="B145:F146"/>
    <mergeCell ref="B90:F90"/>
    <mergeCell ref="B96:C96"/>
    <mergeCell ref="B97:C97"/>
    <mergeCell ref="B99:C99"/>
    <mergeCell ref="B100:C100"/>
    <mergeCell ref="B92:F94"/>
    <mergeCell ref="B102:F102"/>
    <mergeCell ref="B122:F122"/>
    <mergeCell ref="B123:F124"/>
    <mergeCell ref="B137:C137"/>
  </mergeCells>
  <phoneticPr fontId="7" type="noConversion"/>
  <hyperlinks>
    <hyperlink ref="A1" location="INDICE!A1" display="INDICE" xr:uid="{9A8B3896-ADEC-4513-89FB-6C4F057F535C}"/>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B479-147F-48B9-B2BA-CE4E056AE4C5}">
  <sheetPr>
    <tabColor theme="9" tint="0.39997558519241921"/>
  </sheetPr>
  <dimension ref="A1:R29"/>
  <sheetViews>
    <sheetView showGridLines="0" topLeftCell="J1" workbookViewId="0">
      <selection activeCell="P7" sqref="P7"/>
    </sheetView>
  </sheetViews>
  <sheetFormatPr baseColWidth="10" defaultRowHeight="15" x14ac:dyDescent="0.25"/>
  <cols>
    <col min="1" max="1" width="3.5703125" style="5" customWidth="1"/>
    <col min="2" max="2" width="15.28515625" style="5" customWidth="1"/>
    <col min="3" max="3" width="27.7109375" style="5" bestFit="1" customWidth="1"/>
    <col min="4" max="4" width="17.42578125" style="5" customWidth="1"/>
    <col min="5" max="5" width="11.42578125" style="5"/>
    <col min="6" max="6" width="14.5703125" style="5" customWidth="1"/>
    <col min="7" max="7" width="13" style="5" bestFit="1" customWidth="1"/>
    <col min="8" max="8" width="17.140625" style="5" customWidth="1"/>
    <col min="9" max="9" width="19.42578125" style="5" bestFit="1" customWidth="1"/>
    <col min="10" max="11" width="16.85546875" style="5" bestFit="1" customWidth="1"/>
    <col min="12" max="12" width="16.140625" style="5" customWidth="1"/>
    <col min="13" max="14" width="11.7109375" style="5" bestFit="1" customWidth="1"/>
    <col min="15" max="15" width="14.140625" style="5" customWidth="1"/>
    <col min="16" max="16" width="14" style="5" customWidth="1"/>
    <col min="17" max="17" width="14.140625" style="5" customWidth="1"/>
    <col min="18" max="18" width="16.28515625" style="5" customWidth="1"/>
    <col min="19" max="16384" width="11.42578125" style="5"/>
  </cols>
  <sheetData>
    <row r="1" spans="1:18" ht="15.75" customHeight="1" x14ac:dyDescent="0.25">
      <c r="A1" s="2" t="s">
        <v>87</v>
      </c>
      <c r="B1" s="3"/>
      <c r="C1" s="3"/>
      <c r="D1" s="3"/>
      <c r="E1" s="3"/>
      <c r="F1" s="3"/>
      <c r="G1" s="3"/>
      <c r="H1" s="3"/>
      <c r="I1" s="4"/>
      <c r="J1" s="4"/>
      <c r="K1" s="4"/>
      <c r="L1" s="3"/>
      <c r="M1" s="3"/>
      <c r="N1" s="3"/>
      <c r="O1" s="3"/>
      <c r="P1" s="3"/>
      <c r="Q1" s="3"/>
      <c r="R1" s="3"/>
    </row>
    <row r="2" spans="1:18" ht="15.75" customHeight="1" x14ac:dyDescent="0.25">
      <c r="A2" s="2"/>
      <c r="B2" s="6" t="s">
        <v>85</v>
      </c>
      <c r="C2" s="6"/>
      <c r="D2" s="6"/>
      <c r="E2" s="6"/>
      <c r="F2" s="6"/>
      <c r="G2" s="6"/>
      <c r="H2" s="6"/>
      <c r="I2" s="6"/>
      <c r="J2" s="6"/>
      <c r="K2" s="6"/>
      <c r="L2" s="6"/>
      <c r="M2" s="6"/>
      <c r="N2" s="6"/>
      <c r="O2" s="6"/>
      <c r="P2" s="6"/>
      <c r="Q2" s="6"/>
      <c r="R2" s="6"/>
    </row>
    <row r="3" spans="1:18" ht="13.5" customHeight="1" x14ac:dyDescent="0.25">
      <c r="A3" s="3"/>
      <c r="B3" s="7" t="s">
        <v>83</v>
      </c>
      <c r="C3" s="8"/>
      <c r="D3" s="8"/>
      <c r="E3" s="8"/>
      <c r="F3" s="8"/>
      <c r="G3" s="8"/>
      <c r="H3" s="8"/>
      <c r="I3" s="8"/>
      <c r="J3" s="8"/>
      <c r="K3" s="8"/>
      <c r="L3" s="8"/>
      <c r="M3" s="8"/>
      <c r="N3" s="8"/>
      <c r="O3" s="8"/>
      <c r="P3" s="8"/>
      <c r="Q3" s="8"/>
      <c r="R3" s="9"/>
    </row>
    <row r="4" spans="1:18" ht="13.5" customHeight="1" x14ac:dyDescent="0.25">
      <c r="A4" s="3"/>
      <c r="B4" s="7" t="s">
        <v>66</v>
      </c>
      <c r="C4" s="8"/>
      <c r="D4" s="8"/>
      <c r="E4" s="8"/>
      <c r="F4" s="8"/>
      <c r="G4" s="8"/>
      <c r="H4" s="8"/>
      <c r="I4" s="8"/>
      <c r="J4" s="8"/>
      <c r="K4" s="8"/>
      <c r="L4" s="8"/>
      <c r="M4" s="8"/>
      <c r="N4" s="8"/>
      <c r="O4" s="8"/>
      <c r="P4" s="8"/>
      <c r="Q4" s="8"/>
      <c r="R4" s="9"/>
    </row>
    <row r="5" spans="1:18" x14ac:dyDescent="0.25">
      <c r="A5" s="3"/>
      <c r="B5" s="10">
        <v>45291</v>
      </c>
      <c r="C5" s="8"/>
      <c r="D5" s="8"/>
      <c r="E5" s="8"/>
      <c r="F5" s="8"/>
      <c r="G5" s="8"/>
      <c r="H5" s="8"/>
      <c r="I5" s="8"/>
      <c r="J5" s="8"/>
      <c r="K5" s="8"/>
      <c r="L5" s="8"/>
      <c r="M5" s="8"/>
      <c r="N5" s="8"/>
      <c r="O5" s="8"/>
      <c r="P5" s="8"/>
      <c r="Q5" s="8"/>
      <c r="R5" s="9"/>
    </row>
    <row r="6" spans="1:18" x14ac:dyDescent="0.25">
      <c r="A6" s="3"/>
      <c r="B6" s="7" t="s">
        <v>69</v>
      </c>
      <c r="C6" s="8"/>
      <c r="D6" s="8"/>
      <c r="E6" s="8"/>
      <c r="F6" s="8"/>
      <c r="G6" s="8"/>
      <c r="H6" s="8"/>
      <c r="I6" s="8"/>
      <c r="J6" s="8"/>
      <c r="K6" s="8"/>
      <c r="L6" s="8"/>
      <c r="M6" s="8"/>
      <c r="N6" s="8"/>
      <c r="O6" s="8"/>
      <c r="P6" s="8"/>
      <c r="Q6" s="8"/>
      <c r="R6" s="9"/>
    </row>
    <row r="7" spans="1:18" s="11" customFormat="1" ht="90" x14ac:dyDescent="0.25">
      <c r="B7" s="12" t="s">
        <v>40</v>
      </c>
      <c r="C7" s="12" t="s">
        <v>41</v>
      </c>
      <c r="D7" s="12" t="s">
        <v>42</v>
      </c>
      <c r="E7" s="12" t="s">
        <v>43</v>
      </c>
      <c r="F7" s="12" t="s">
        <v>44</v>
      </c>
      <c r="G7" s="12" t="s">
        <v>45</v>
      </c>
      <c r="H7" s="12" t="s">
        <v>46</v>
      </c>
      <c r="I7" s="12" t="s">
        <v>47</v>
      </c>
      <c r="J7" s="12" t="s">
        <v>48</v>
      </c>
      <c r="K7" s="12" t="s">
        <v>49</v>
      </c>
      <c r="L7" s="12" t="s">
        <v>50</v>
      </c>
      <c r="M7" s="12" t="s">
        <v>67</v>
      </c>
      <c r="N7" s="12" t="s">
        <v>51</v>
      </c>
      <c r="O7" s="12" t="s">
        <v>82</v>
      </c>
      <c r="P7" s="12" t="s">
        <v>70</v>
      </c>
      <c r="Q7" s="12" t="s">
        <v>71</v>
      </c>
      <c r="R7" s="12" t="s">
        <v>72</v>
      </c>
    </row>
    <row r="8" spans="1:18" x14ac:dyDescent="0.25">
      <c r="B8" s="13" t="s">
        <v>127</v>
      </c>
      <c r="C8" s="14"/>
      <c r="D8" s="15" t="s">
        <v>128</v>
      </c>
      <c r="E8" s="16" t="s">
        <v>129</v>
      </c>
      <c r="F8" s="17">
        <v>44491</v>
      </c>
      <c r="G8" s="17"/>
      <c r="H8" s="18" t="s">
        <v>102</v>
      </c>
      <c r="I8" s="19">
        <v>5957577.8399999999</v>
      </c>
      <c r="J8" s="19">
        <v>5957577.8399999999</v>
      </c>
      <c r="K8" s="19">
        <v>5957577.8399999999</v>
      </c>
      <c r="L8" s="20"/>
      <c r="M8" s="21"/>
      <c r="N8" s="22"/>
      <c r="O8" s="16"/>
      <c r="P8" s="23">
        <f>+K8/$K$14</f>
        <v>0.8781168316533654</v>
      </c>
      <c r="Q8" s="15"/>
      <c r="R8" s="24"/>
    </row>
    <row r="9" spans="1:18" x14ac:dyDescent="0.25">
      <c r="B9" s="25" t="s">
        <v>127</v>
      </c>
      <c r="C9" s="26"/>
      <c r="D9" s="27" t="s">
        <v>128</v>
      </c>
      <c r="E9" s="28" t="s">
        <v>129</v>
      </c>
      <c r="F9" s="29">
        <v>44501</v>
      </c>
      <c r="G9" s="29"/>
      <c r="H9" s="30" t="s">
        <v>102</v>
      </c>
      <c r="I9" s="31">
        <v>826915.55</v>
      </c>
      <c r="J9" s="31">
        <v>826915.55</v>
      </c>
      <c r="K9" s="31">
        <v>826915.55</v>
      </c>
      <c r="L9" s="32"/>
      <c r="M9" s="33"/>
      <c r="N9" s="34"/>
      <c r="O9" s="28"/>
      <c r="P9" s="35">
        <f>+K9/$K$14</f>
        <v>0.12188316834663467</v>
      </c>
      <c r="Q9" s="27"/>
      <c r="R9" s="36"/>
    </row>
    <row r="10" spans="1:18" x14ac:dyDescent="0.25">
      <c r="B10" s="37"/>
      <c r="C10" s="38"/>
      <c r="D10" s="39"/>
      <c r="E10" s="39"/>
      <c r="F10" s="40"/>
      <c r="G10" s="40"/>
      <c r="H10" s="41"/>
      <c r="I10" s="42"/>
      <c r="J10" s="42"/>
      <c r="K10" s="42"/>
      <c r="L10" s="43"/>
      <c r="M10" s="44"/>
      <c r="N10" s="45"/>
      <c r="O10" s="39"/>
      <c r="P10" s="46"/>
      <c r="Q10" s="47"/>
      <c r="R10" s="48"/>
    </row>
    <row r="11" spans="1:18" x14ac:dyDescent="0.25">
      <c r="B11" s="25"/>
      <c r="C11" s="27"/>
      <c r="D11" s="27"/>
      <c r="E11" s="27"/>
      <c r="F11" s="49" t="s">
        <v>130</v>
      </c>
      <c r="G11" s="49"/>
      <c r="H11" s="49"/>
      <c r="I11" s="50">
        <f>+'01'!C8</f>
        <v>72400.779999999912</v>
      </c>
      <c r="J11" s="51" t="s">
        <v>131</v>
      </c>
      <c r="K11" s="51" t="s">
        <v>131</v>
      </c>
      <c r="L11" s="51" t="s">
        <v>131</v>
      </c>
      <c r="M11" s="27"/>
      <c r="N11" s="27"/>
      <c r="O11" s="27"/>
      <c r="P11" s="52"/>
      <c r="Q11" s="27"/>
      <c r="R11" s="36"/>
    </row>
    <row r="12" spans="1:18" x14ac:dyDescent="0.25">
      <c r="B12" s="25"/>
      <c r="C12" s="27"/>
      <c r="D12" s="27"/>
      <c r="E12" s="27"/>
      <c r="F12" s="49" t="s">
        <v>132</v>
      </c>
      <c r="G12" s="49"/>
      <c r="H12" s="49"/>
      <c r="I12" s="50">
        <f>+'01'!C16</f>
        <v>8281.859999999986</v>
      </c>
      <c r="J12" s="51" t="s">
        <v>131</v>
      </c>
      <c r="K12" s="51" t="s">
        <v>131</v>
      </c>
      <c r="L12" s="51" t="s">
        <v>131</v>
      </c>
      <c r="M12" s="27"/>
      <c r="N12" s="27"/>
      <c r="O12" s="27"/>
      <c r="P12" s="27"/>
      <c r="Q12" s="27"/>
      <c r="R12" s="53"/>
    </row>
    <row r="13" spans="1:18" x14ac:dyDescent="0.25">
      <c r="B13" s="25"/>
      <c r="C13" s="27"/>
      <c r="D13" s="27"/>
      <c r="E13" s="27"/>
      <c r="F13" s="49" t="s">
        <v>133</v>
      </c>
      <c r="G13" s="49"/>
      <c r="H13" s="49"/>
      <c r="I13" s="54">
        <v>0</v>
      </c>
      <c r="J13" s="51" t="s">
        <v>131</v>
      </c>
      <c r="K13" s="51" t="s">
        <v>131</v>
      </c>
      <c r="L13" s="51" t="s">
        <v>131</v>
      </c>
      <c r="M13" s="27"/>
      <c r="N13" s="27"/>
      <c r="O13" s="27"/>
      <c r="P13" s="27"/>
      <c r="Q13" s="27"/>
      <c r="R13" s="53"/>
    </row>
    <row r="14" spans="1:18" x14ac:dyDescent="0.25">
      <c r="B14" s="37"/>
      <c r="C14" s="47"/>
      <c r="D14" s="47"/>
      <c r="E14" s="47"/>
      <c r="F14" s="55" t="s">
        <v>134</v>
      </c>
      <c r="G14" s="55"/>
      <c r="H14" s="55"/>
      <c r="I14" s="56">
        <f>+K8+K9+K10+I11-I12</f>
        <v>6848612.3099999996</v>
      </c>
      <c r="J14" s="57">
        <f>SUM(J8:J10)</f>
        <v>6784493.3899999997</v>
      </c>
      <c r="K14" s="57">
        <f>SUM(K8:K10)</f>
        <v>6784493.3899999997</v>
      </c>
      <c r="L14" s="58"/>
      <c r="M14" s="59"/>
      <c r="N14" s="59"/>
      <c r="O14" s="59"/>
      <c r="P14" s="60">
        <v>100</v>
      </c>
      <c r="Q14" s="47"/>
      <c r="R14" s="48"/>
    </row>
    <row r="15" spans="1:18" x14ac:dyDescent="0.25">
      <c r="K15" s="61"/>
    </row>
    <row r="16" spans="1:18" x14ac:dyDescent="0.25">
      <c r="B16" s="6" t="s">
        <v>85</v>
      </c>
      <c r="C16" s="62"/>
      <c r="D16" s="62"/>
      <c r="E16" s="62"/>
      <c r="F16" s="62"/>
      <c r="G16" s="62"/>
      <c r="H16" s="62"/>
      <c r="I16" s="62"/>
      <c r="J16" s="62"/>
      <c r="K16" s="63"/>
      <c r="L16" s="62"/>
      <c r="M16" s="62"/>
      <c r="N16" s="62"/>
      <c r="O16" s="62"/>
      <c r="P16" s="62"/>
      <c r="Q16" s="62"/>
      <c r="R16" s="62"/>
    </row>
    <row r="17" spans="2:18" x14ac:dyDescent="0.25">
      <c r="B17" s="7" t="s">
        <v>83</v>
      </c>
      <c r="C17" s="8"/>
      <c r="D17" s="8"/>
      <c r="E17" s="8"/>
      <c r="F17" s="8"/>
      <c r="G17" s="8"/>
      <c r="H17" s="8"/>
      <c r="I17" s="8"/>
      <c r="J17" s="8"/>
      <c r="K17" s="8"/>
      <c r="L17" s="8"/>
      <c r="M17" s="8"/>
      <c r="N17" s="8"/>
      <c r="O17" s="8"/>
      <c r="P17" s="8"/>
      <c r="Q17" s="8"/>
      <c r="R17" s="9"/>
    </row>
    <row r="18" spans="2:18" x14ac:dyDescent="0.25">
      <c r="B18" s="7" t="s">
        <v>66</v>
      </c>
      <c r="C18" s="8"/>
      <c r="D18" s="8"/>
      <c r="E18" s="8"/>
      <c r="F18" s="8"/>
      <c r="G18" s="8"/>
      <c r="H18" s="8"/>
      <c r="I18" s="8"/>
      <c r="J18" s="8"/>
      <c r="K18" s="8"/>
      <c r="L18" s="8"/>
      <c r="M18" s="8"/>
      <c r="N18" s="8"/>
      <c r="O18" s="8"/>
      <c r="P18" s="8"/>
      <c r="Q18" s="8"/>
      <c r="R18" s="9"/>
    </row>
    <row r="19" spans="2:18" x14ac:dyDescent="0.25">
      <c r="B19" s="10">
        <v>44926</v>
      </c>
      <c r="C19" s="8"/>
      <c r="D19" s="8"/>
      <c r="E19" s="8"/>
      <c r="F19" s="8"/>
      <c r="G19" s="8"/>
      <c r="H19" s="8"/>
      <c r="I19" s="8"/>
      <c r="J19" s="8"/>
      <c r="K19" s="8"/>
      <c r="L19" s="8"/>
      <c r="M19" s="8"/>
      <c r="N19" s="8"/>
      <c r="O19" s="8"/>
      <c r="P19" s="8"/>
      <c r="Q19" s="8"/>
      <c r="R19" s="9"/>
    </row>
    <row r="20" spans="2:18" x14ac:dyDescent="0.25">
      <c r="B20" s="7" t="s">
        <v>69</v>
      </c>
      <c r="C20" s="8"/>
      <c r="D20" s="8"/>
      <c r="E20" s="8"/>
      <c r="F20" s="8"/>
      <c r="G20" s="8"/>
      <c r="H20" s="8"/>
      <c r="I20" s="8"/>
      <c r="J20" s="8"/>
      <c r="K20" s="8"/>
      <c r="L20" s="8"/>
      <c r="M20" s="8"/>
      <c r="N20" s="8"/>
      <c r="O20" s="8"/>
      <c r="P20" s="8"/>
      <c r="Q20" s="8"/>
      <c r="R20" s="9"/>
    </row>
    <row r="21" spans="2:18" ht="90" x14ac:dyDescent="0.25">
      <c r="B21" s="64" t="s">
        <v>40</v>
      </c>
      <c r="C21" s="64" t="s">
        <v>41</v>
      </c>
      <c r="D21" s="64" t="s">
        <v>42</v>
      </c>
      <c r="E21" s="64" t="s">
        <v>43</v>
      </c>
      <c r="F21" s="64" t="s">
        <v>44</v>
      </c>
      <c r="G21" s="64" t="s">
        <v>45</v>
      </c>
      <c r="H21" s="64" t="s">
        <v>46</v>
      </c>
      <c r="I21" s="64" t="s">
        <v>47</v>
      </c>
      <c r="J21" s="64" t="s">
        <v>48</v>
      </c>
      <c r="K21" s="64" t="s">
        <v>49</v>
      </c>
      <c r="L21" s="64" t="s">
        <v>50</v>
      </c>
      <c r="M21" s="64" t="s">
        <v>67</v>
      </c>
      <c r="N21" s="64" t="s">
        <v>51</v>
      </c>
      <c r="O21" s="64" t="s">
        <v>82</v>
      </c>
      <c r="P21" s="64" t="s">
        <v>70</v>
      </c>
      <c r="Q21" s="64" t="s">
        <v>71</v>
      </c>
      <c r="R21" s="64" t="s">
        <v>72</v>
      </c>
    </row>
    <row r="22" spans="2:18" x14ac:dyDescent="0.25">
      <c r="B22" s="13" t="s">
        <v>127</v>
      </c>
      <c r="C22" s="14"/>
      <c r="D22" s="15" t="s">
        <v>128</v>
      </c>
      <c r="E22" s="16" t="s">
        <v>129</v>
      </c>
      <c r="F22" s="17">
        <v>44491</v>
      </c>
      <c r="G22" s="17"/>
      <c r="H22" s="18" t="s">
        <v>102</v>
      </c>
      <c r="I22" s="19">
        <v>5957577.8399999999</v>
      </c>
      <c r="J22" s="19">
        <v>5957577.8399999999</v>
      </c>
      <c r="K22" s="19">
        <v>5957577.8399999999</v>
      </c>
      <c r="L22" s="20"/>
      <c r="M22" s="21"/>
      <c r="N22" s="22"/>
      <c r="O22" s="16"/>
      <c r="P22" s="23">
        <f>+K22/$K$28</f>
        <v>0.86085482123762813</v>
      </c>
      <c r="Q22" s="15"/>
      <c r="R22" s="24"/>
    </row>
    <row r="23" spans="2:18" x14ac:dyDescent="0.25">
      <c r="B23" s="25" t="s">
        <v>127</v>
      </c>
      <c r="C23" s="26"/>
      <c r="D23" s="27" t="s">
        <v>128</v>
      </c>
      <c r="E23" s="28" t="s">
        <v>129</v>
      </c>
      <c r="F23" s="29">
        <v>44501</v>
      </c>
      <c r="G23" s="29"/>
      <c r="H23" s="30" t="s">
        <v>102</v>
      </c>
      <c r="I23" s="31">
        <v>826915.55</v>
      </c>
      <c r="J23" s="31">
        <v>826915.55</v>
      </c>
      <c r="K23" s="31">
        <v>826915.55</v>
      </c>
      <c r="L23" s="32"/>
      <c r="M23" s="33"/>
      <c r="N23" s="34"/>
      <c r="O23" s="28"/>
      <c r="P23" s="35">
        <f t="shared" ref="P23:P24" si="0">+K23/$K$28</f>
        <v>0.11948719044749653</v>
      </c>
      <c r="Q23" s="27"/>
      <c r="R23" s="36"/>
    </row>
    <row r="24" spans="2:18" x14ac:dyDescent="0.25">
      <c r="B24" s="65" t="s">
        <v>159</v>
      </c>
      <c r="C24" s="38"/>
      <c r="D24" s="47" t="s">
        <v>160</v>
      </c>
      <c r="E24" s="39" t="s">
        <v>129</v>
      </c>
      <c r="F24" s="40"/>
      <c r="G24" s="40"/>
      <c r="H24" s="41" t="s">
        <v>102</v>
      </c>
      <c r="I24" s="42">
        <v>136043.84</v>
      </c>
      <c r="J24" s="42">
        <v>136043.84</v>
      </c>
      <c r="K24" s="42">
        <v>136043.84</v>
      </c>
      <c r="L24" s="43"/>
      <c r="M24" s="44"/>
      <c r="N24" s="45"/>
      <c r="O24" s="39"/>
      <c r="P24" s="46">
        <f t="shared" si="0"/>
        <v>1.9657988314875377E-2</v>
      </c>
      <c r="Q24" s="47"/>
      <c r="R24" s="48"/>
    </row>
    <row r="25" spans="2:18" x14ac:dyDescent="0.25">
      <c r="B25" s="25"/>
      <c r="C25" s="27"/>
      <c r="D25" s="27"/>
      <c r="E25" s="27"/>
      <c r="F25" s="49" t="s">
        <v>130</v>
      </c>
      <c r="G25" s="49"/>
      <c r="H25" s="49"/>
      <c r="I25" s="50">
        <f>+'01'!D8</f>
        <v>5000.0200000000004</v>
      </c>
      <c r="J25" s="51" t="s">
        <v>131</v>
      </c>
      <c r="K25" s="51" t="s">
        <v>131</v>
      </c>
      <c r="L25" s="51" t="s">
        <v>131</v>
      </c>
      <c r="M25" s="27"/>
      <c r="N25" s="27"/>
      <c r="O25" s="27"/>
      <c r="P25" s="52"/>
      <c r="Q25" s="27"/>
      <c r="R25" s="36"/>
    </row>
    <row r="26" spans="2:18" x14ac:dyDescent="0.25">
      <c r="B26" s="25"/>
      <c r="C26" s="27"/>
      <c r="D26" s="27"/>
      <c r="E26" s="27"/>
      <c r="F26" s="49" t="s">
        <v>132</v>
      </c>
      <c r="G26" s="49"/>
      <c r="H26" s="49"/>
      <c r="I26" s="50">
        <f>+'01'!D16</f>
        <v>8336.42</v>
      </c>
      <c r="J26" s="51" t="s">
        <v>131</v>
      </c>
      <c r="K26" s="51" t="s">
        <v>131</v>
      </c>
      <c r="L26" s="51" t="s">
        <v>131</v>
      </c>
      <c r="M26" s="27"/>
      <c r="N26" s="27"/>
      <c r="O26" s="27"/>
      <c r="P26" s="27"/>
      <c r="Q26" s="27"/>
      <c r="R26" s="53"/>
    </row>
    <row r="27" spans="2:18" x14ac:dyDescent="0.25">
      <c r="B27" s="25"/>
      <c r="C27" s="27"/>
      <c r="D27" s="27"/>
      <c r="E27" s="27"/>
      <c r="F27" s="49" t="s">
        <v>133</v>
      </c>
      <c r="G27" s="49"/>
      <c r="H27" s="49"/>
      <c r="I27" s="54">
        <v>0</v>
      </c>
      <c r="J27" s="51" t="s">
        <v>131</v>
      </c>
      <c r="K27" s="51" t="s">
        <v>131</v>
      </c>
      <c r="L27" s="51" t="s">
        <v>131</v>
      </c>
      <c r="M27" s="27"/>
      <c r="N27" s="27"/>
      <c r="O27" s="27"/>
      <c r="P27" s="27"/>
      <c r="Q27" s="27"/>
      <c r="R27" s="53"/>
    </row>
    <row r="28" spans="2:18" x14ac:dyDescent="0.25">
      <c r="B28" s="37"/>
      <c r="C28" s="47"/>
      <c r="D28" s="47"/>
      <c r="E28" s="47"/>
      <c r="F28" s="55" t="s">
        <v>134</v>
      </c>
      <c r="G28" s="55"/>
      <c r="H28" s="55"/>
      <c r="I28" s="56">
        <f>+K22+K23+K24+I25-I26</f>
        <v>6917200.8299999991</v>
      </c>
      <c r="J28" s="57">
        <f>+SUM(J22:J24)</f>
        <v>6920537.2299999995</v>
      </c>
      <c r="K28" s="57">
        <f>+SUM(K22:K24)</f>
        <v>6920537.2299999995</v>
      </c>
      <c r="L28" s="58" t="s">
        <v>131</v>
      </c>
      <c r="M28" s="59"/>
      <c r="N28" s="59"/>
      <c r="O28" s="59"/>
      <c r="P28" s="60"/>
      <c r="Q28" s="47"/>
      <c r="R28" s="48"/>
    </row>
    <row r="29" spans="2:18" x14ac:dyDescent="0.25">
      <c r="K29" s="61"/>
    </row>
  </sheetData>
  <hyperlinks>
    <hyperlink ref="A1" location="INDICE!A1" display="INDICE" xr:uid="{DD3F4B20-8830-4284-ADF0-153AC9D59580}"/>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RVacX7oE4JOwdYu/mjeUBmi+7P56C7y+RnrObKKuvZc=</DigestValue>
    </Reference>
    <Reference Type="http://www.w3.org/2000/09/xmldsig#Object" URI="#idOfficeObject">
      <DigestMethod Algorithm="http://www.w3.org/2001/04/xmlenc#sha256"/>
      <DigestValue>0b4PQBFhazIeLtwSMStMz6UYq0Ui+DPQXJX9tkkIlQk=</DigestValue>
    </Reference>
    <Reference Type="http://uri.etsi.org/01903#SignedProperties" URI="#idSignedProperties">
      <Transforms>
        <Transform Algorithm="http://www.w3.org/TR/2001/REC-xml-c14n-20010315"/>
      </Transforms>
      <DigestMethod Algorithm="http://www.w3.org/2001/04/xmlenc#sha256"/>
      <DigestValue>uhoxcSlrbMp+UnEt333meE0cPln92kzeV5j2q675vqE=</DigestValue>
    </Reference>
  </SignedInfo>
  <SignatureValue>C/xBvhM8nCUbT89dMGUGb9Si90oV/SWCuJDQCO0PrPLFM8Dn7JvbpPBemb5p0L+82q8UPzvhKTgO
ukGevEMp3SG58HuN9NAApOtKgrbyNshB3GW+vxRJokZ9NcF45nAkDlG8i+euyUAh/NPk3Mvo9YPa
gGluC+R6rJxpQqMyfGOxu3cN2G4ILLtcSrkJfLe3rVA/lTwFPWW9xJbgk5vaewhpJstOD/tvFtGs
zXHea3x0HmyiMlvPnKrXw29CKTBCdVAx9hUNTE9UP+kdK58eQZLMOMlsHAdO9JmBenOuSpLIyvXg
QZBqLVjOoI6JScJcXYksp4Yq1E0VzGOr4QrGtw==</SignatureValue>
  <KeyInfo>
    <X509Data>
      <X509Certificate>MIIIgzCCBmugAwIBAgIICXObfQmYPu8wDQYJKoZIhvcNAQELBQAwWjEaMBgGA1UEAwwRQ0EtRE9DVU1FTlRBIFMuQS4xFjAUBgNVBAUTDVJVQzgwMDUwMTcyLTExFzAVBgNVBAoMDkRPQ1VNRU5UQSBTLkEuMQswCQYDVQQGEwJQWTAeFw0yMzA1MTcxNTA0MDBaFw0yNTA1MTYxNTA0MDBaMIG7MSQwIgYDVQQDDBtKT1JHRSBSQU1PTiBVR0FSVEUgVklMTEFMQkExEjAQBgNVBAUTCUNJMzg1Mzc4MjEUMBIGA1UEKgwLSk9SR0UgUkFNT04xGDAWBgNVBAQMD1VHQVJURSBWSUxMQUxCQTELMAkGA1UECwwCRjIxNTAzBgNVBAoMLENFUlRJRklDQURPIENVQUxJRklDQURPIERFIEZJUk1BIEVMRUNUUk9OSUNBMQswCQYDVQQGEwJQWTCCASIwDQYJKoZIhvcNAQEBBQADggEPADCCAQoCggEBAL5FcC3VPRURSFu03HWE9gpVzS5E1U7oE7KyAazcSaMTXYguQ4E5Xt8W416vNStK6KqZeZ56rASRh8EvryIodxPjrV3Ng0u3+u1kEY6VLVqFU466lyIJ/gshpb8hS0Xlry30g1cJ2dDqQ8KvHosAb/2J32yWAGD12xt1jC4BJ1GNUxGbsWRD3zMkcreGKaxddDeiN9HsmTvhwFGq40/pkNob5udx4AvUWzjFyu+clRHQn6xcJHvpImuRf75HR4L16YRvrrdXmeQ2Occ8Wlh0OLDLqyRuLmDeWijnB+lCwMFy00rjhjjGau2jHFT6xR481lDkBDYJJdX234qiqLR2BRsCAwEAAaOCA+kwggPlMAwGA1UdEwEB/wQCMAAwHwYDVR0jBBgwFoAUoT2FK83YLJYfOQIMn1M7WNiVC3swgZQGCCsGAQUFBwEBBIGHMIGEMFUGCCsGAQUFBzAChklodHRwczovL3d3dy5kaWdpdG8uY29tLnB5L3VwbG9hZHMvY2VydGlmaWNhZG8tZG9jdW1lbnRhLXNhLTE1MzUxMTc3NzEuY3J0MCsGCCsGAQUFBzABhh9odHRwczovL3d3dy5kaWdpdG8uY29tLnB5L29jc3AvMEwGA1UdEQRFMEOBFWp1Z2FydGV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BYS7htHzCcTmA/B2f2PL1tE05QQMA4GA1UdDwEB/wQEAwIF4DANBgkqhkiG9w0BAQsFAAOCAgEAGfc0JsKLIijtDZ00AGIdbj6LX6EpILQ1n9Gh28V0hOOJWENsVC7d0luPwaBlSTrv128WwVKlEG4N0G2MJGmwVF4taOfTrKIoR7UbmjeMKkPGORT0C988Qi1y/QtsLYBe1f7l+5QLV8iZTVM6s3Z4uYNGJCbZ2zROainnSY3YKuEL9LFeJ3mAtoMJfPQZQcBbMZCquqOe+/u5Wi2LimP9Yrt7utW4GVZmmDgXTgnmbnvh8P/Hn6r0Gqc/NeYGcKzDt5dUHpgJaMRXFtYkYKB7DZ5KQRFxCWlbir19Y9LRBcTbaPBiVIy7wSomVJqYpC4tboQQ/hVv0Ld8Vbf0EZBEfe/XWD9S47DtBhYyNHQPLRXrSj0/uU8vQm/5Gel1v1U/3GhoNU1vtlnPvAluY5IXoBnsad8W9BJRF9Xnqih6HvmmxLj4yIJFoHXyUafhbaISL9pvtfkHQBRM22+ztUwb+9AgN+4YQUN9X1Q3H8Kd83hBnKqd6jgQ34I95+NpCngGwtSYzUAZbUeTtjCzgv8mUlweLc6Ry+oPUKn/6GBUVNBX/SkmowE8IUBNoSlrS7Un+snHbGvglifnt1908RXR3rUckajXnBO6JM/TMx4rNam4SqEebr746mxE2algyHYOpXdHXxIHnBLJ1PKBtHXdKdGyV2HbGsI2b9c5mgeDRp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BE9vIR/QIvU+GymNZXWg1ZlMVFxKfPndBvKqCH7mwbY=</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9Ho1iFzQSWRWUVfcWCvH/QIwWq4Cfk7HwHabP9Vk9MI=</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4N30iIHQ+jbx8KudS+xgfrDW0WqeiXAtchWMXCMtMoc=</DigestValue>
      </Reference>
      <Reference URI="/xl/styles.xml?ContentType=application/vnd.openxmlformats-officedocument.spreadsheetml.styles+xml">
        <DigestMethod Algorithm="http://www.w3.org/2001/04/xmlenc#sha256"/>
        <DigestValue>K9KElYsDFNHytCrY1NssRyoGVJ98hhhmZQ2RCG+8vz0=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0V2z2QmfGfBa+AAFqfSengQvq6DTbOdYhmeaUryMkGU=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92/mxmK8b2ewP/wog2zeRA0hxVgJz5X7It3RXu/7568=</DigestValue>
      </Reference>
      <Reference URI="/xl/worksheets/sheet2.xml?ContentType=application/vnd.openxmlformats-officedocument.spreadsheetml.worksheet+xml">
        <DigestMethod Algorithm="http://www.w3.org/2001/04/xmlenc#sha256"/>
        <DigestValue>ZeXlg/B2RlOWOENmAbyqAeBEctJ/yRnab7xKRXaUgH8=</DigestValue>
      </Reference>
      <Reference URI="/xl/worksheets/sheet3.xml?ContentType=application/vnd.openxmlformats-officedocument.spreadsheetml.worksheet+xml">
        <DigestMethod Algorithm="http://www.w3.org/2001/04/xmlenc#sha256"/>
        <DigestValue>KMcK6gWPKCArL4+RJuBJwOCLAnL4zkH8YXBQqrck058=</DigestValue>
      </Reference>
      <Reference URI="/xl/worksheets/sheet4.xml?ContentType=application/vnd.openxmlformats-officedocument.spreadsheetml.worksheet+xml">
        <DigestMethod Algorithm="http://www.w3.org/2001/04/xmlenc#sha256"/>
        <DigestValue>yfsR4W5kPsPWs7mel6Ma97l6EU7LVxAKd8HRVBGiLvk=</DigestValue>
      </Reference>
      <Reference URI="/xl/worksheets/sheet5.xml?ContentType=application/vnd.openxmlformats-officedocument.spreadsheetml.worksheet+xml">
        <DigestMethod Algorithm="http://www.w3.org/2001/04/xmlenc#sha256"/>
        <DigestValue>bcMi9yWnT0TNMZjB+sXwpZ2ITsIrL1GZNsg8xoOvAuQ=</DigestValue>
      </Reference>
      <Reference URI="/xl/worksheets/sheet6.xml?ContentType=application/vnd.openxmlformats-officedocument.spreadsheetml.worksheet+xml">
        <DigestMethod Algorithm="http://www.w3.org/2001/04/xmlenc#sha256"/>
        <DigestValue>dc9Mo6H+9YC+Y2Gk5IOByrspIowl11vcbwOBW5JN6Os=</DigestValue>
      </Reference>
      <Reference URI="/xl/worksheets/sheet7.xml?ContentType=application/vnd.openxmlformats-officedocument.spreadsheetml.worksheet+xml">
        <DigestMethod Algorithm="http://www.w3.org/2001/04/xmlenc#sha256"/>
        <DigestValue>BbMRYi8rPFE0CiJsieKkP6qKhvEg/mYVCKsBiYaD5OY=</DigestValue>
      </Reference>
      <Reference URI="/xl/worksheets/sheet8.xml?ContentType=application/vnd.openxmlformats-officedocument.spreadsheetml.worksheet+xml">
        <DigestMethod Algorithm="http://www.w3.org/2001/04/xmlenc#sha256"/>
        <DigestValue>C5szS5FtnWvpUgxXTO7NGEkXhMW3FSDi3up37D1NGBg=</DigestValue>
      </Reference>
    </Manifest>
    <SignatureProperties>
      <SignatureProperty Id="idSignatureTime" Target="#idPackageSignature">
        <mdssi:SignatureTime xmlns:mdssi="http://schemas.openxmlformats.org/package/2006/digital-signature">
          <mdssi:Format>YYYY-MM-DDThh:mm:ssTZD</mdssi:Format>
          <mdssi:Value>2024-03-15T18:22:17Z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2024-03-15T18:22:17Z</xd:SigningTime>
          <xd:SigningCertificate>
            <xd:Cert>
              <xd:CertDigest>
                <DigestMethod Algorithm="http://www.w3.org/2001/04/xmlenc#sha256"/>
                <DigestValue>l6lxiiP59SJi/5nh819vkP3cZ82yAtfy/mmcIE9cjTg=</DigestValue>
              </xd:CertDigest>
              <xd:IssuerSerial>
                <X509IssuerName>C=PY, O=DOCUMENTA S.A., SERIALNUMBER=RUC80050172-1, CN=CA-DOCUMENTA S.A.</X509IssuerName>
                <X509SerialNumber>681058929997266671</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gYOrYBNvc8+8YQ/br04RHvAndIaa9NrKTruhRyXbJ24=</DigestValue>
    </Reference>
    <Reference Type="http://www.w3.org/2000/09/xmldsig#Object" URI="#idOfficeObject">
      <DigestMethod Algorithm="http://www.w3.org/2001/04/xmlenc#sha256"/>
      <DigestValue>pNb+u9O4xVJr8ZdzKOLEqXbkNKMgyKIcCnlAABCA4wE=</DigestValue>
    </Reference>
    <Reference Type="http://uri.etsi.org/01903#SignedProperties" URI="#idSignedProperties">
      <Transforms>
        <Transform Algorithm="http://www.w3.org/TR/2001/REC-xml-c14n-20010315"/>
      </Transforms>
      <DigestMethod Algorithm="http://www.w3.org/2001/04/xmlenc#sha256"/>
      <DigestValue>rC/zU+Eyi748foF7Uu3202RHpiG9i1SoJ/k/0XRxYuk=</DigestValue>
    </Reference>
  </SignedInfo>
  <SignatureValue>oYBSDYxalWtgN5F/q1fPy8toKK9aZfdWBKJRJVoI6sJIevojF3aG5AC1UmadtqNIhdI94IWqLHHn
W4Fis/VnhssoCP/yQKb7x5GFdbStkLJenxsLxVhSV3q6N86I5PmOZsVVd16qlLwlIEYjH6yzWpoI
qE78PXekwAkEj1a6JiVyIUgvgMz2i2gL1HxsYTI9nt/9W/8ulbsm+JAB0e7R/oJZSGx7f/GIicOt
M/htYGPfNtqa5C20epVfWYJ9OEMYvkZudx69C6eA2nwkdGJAQwqmdaKR5RIWIHzxR0jTvGatM6gJ
UB9vcSN7ErF748bh7zXjP4pqfKZG/TZktCFAKQ==</SignatureValue>
  <KeyInfo>
    <X509Data>
      <X509Certificate>MIIIhjCCBm6gAwIBAgIIXJ5MIypwS4YwDQYJKoZIhvcNAQELBQAwWjEaMBgGA1UEAwwRQ0EtRE9DVU1FTlRBIFMuQS4xFjAUBgNVBAUTDVJVQzgwMDUwMTcyLTExFzAVBgNVBAoMDkRPQ1VNRU5UQSBTLkEuMQswCQYDVQQGEwJQWTAeFw0yMzA1MTcxNTI0MDBaFw0yNTA1MTYxNTI0MDBaMIG9MSUwIwYDVQQDDBxDRVNBUiBFU1RFQkFOIFBBUkVERVMgRlJBTkNPMRIwEAYDVQQFEwlDSTE0OTYwMDUxFjAUBgNVBCoMDUNFU0FSIEVTVEVCQU4xFzAVBgNVBAQMDlBBUkVERVMgRlJBTkNPMQswCQYDVQQLDAJGMjE1MDMGA1UECgwsQ0VSVElGSUNBRE8gQ1VBTElGSUNBRE8gREUgRklSTUEgRUxFQ1RST05JQ0ExCzAJBgNVBAYTAlBZMIIBIjANBgkqhkiG9w0BAQEFAAOCAQ8AMIIBCgKCAQEAwlI0DNkLtXLWRALotE+gAcme2isqBCXWEREHLnXcCLSaxeC8XAxhU9O5Vnvx43Td/Z0SQXWC7weKgp8ETTzIGAgMqe00RdnVhjUII1eiNopvtcMGHIzie0xTr6ihMhtWXPMoy7HKEmX0kKLAiQ0jE2MrfD/aB0dftJxfZ3FkuVh/W+CHpsiryt+sicOx0fDAvYsc5lcP+tqieNCB+h7xdRnR3aAe40wZyUgDgXSTDtKi25ccvlZGre5AYJ5N1ZgOrc2wJm+qhGpCCBgaKk08klce0VAv1IKOWKSJg8egFn6p3Dk38Ks2KImFkMxIvUjN2I50yUuLUXNQfy4BMncdKQIDAQABo4ID6jCCA+YwDAYDVR0TAQH/BAIwADAfBgNVHSMEGDAWgBShPYUrzdgslh85AgyfUztY2JULezCBlAYIKwYBBQUHAQEEgYcwgYQwVQYIKwYBBQUHMAKGSWh0dHBzOi8vd3d3LmRpZ2l0by5jb20ucHkvdXBsb2Fkcy9jZXJ0aWZpY2Fkby1kb2N1bWVudGEtc2EtMTUzNTExNzc3MS5jcnQwKwYIKwYBBQUHMAGGH2h0dHBzOi8vd3d3LmRpZ2l0by5jb20ucHkvb2NzcC8wTQYDVR0RBEYwRIEWY3BhcmVkZXNAY2FkaWVt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GCro6NaQ1qEpv6f+3u4qW7A5iXoMA4GA1UdDwEB/wQEAwIF4DANBgkqhkiG9w0BAQsFAAOCAgEAJf17FTdJJez/7kSU0qXT0me58okaD8SegX5NoFrXGkEnt2eByKwi/4U4RqkKGEToJewMBFtXjSp0LbTJf8qYQP5iYO+l9/BOJjOSRRtegszgRLQybwDX+O+/Ry7VbBA+9DX4qLD8Uh1A1sQxDYVbZXQSkiAfteNxMu37qhsrEGclC1r3f751WsnYvyjVOFSqD1JFFManjUlRTF3V15UUpIZRPO3u8jUko8V3CVaAyQMnMQICAiS8c1aIILtmlIFZ4U0W9+OrPLsQxTGLoc4Xo++mf/i5lkq1WJT2yh65AWiLdEksIj/SSGjbgUjd3Qy2xiwN4KiS064VIPFDf7CynwkX+MM906emQJm0yLv50UaSO7qwatOozsPbRHBaNaSZwcjfh/RipQ9mEXeoeQ8jYBlVVYycQAIjCuIdFTOvivR2mM6tL1JD26b4NMiL1obHrttZtm674WXtobxMKlldTUKRImypGLw7Yw48NvDdqDLnYynTv3DGy1A/Y/zmJHbvNGWissIZhEMJdnjNv8Mneqwkr046K0a22g9O/wQKFKzgwZgvJfBkO1fgHYJZLDMyonpYczZHzhG7kvk7C6lf67bxTJ3MHRMIKAVGXh9QgbBjWyuGmuIhQElBSVEKNvlocFJIWP2IqoYiZVj1xqGE95NMJNBT8cSgeWyVbj/yX1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BE9vIR/QIvU+GymNZXWg1ZlMVFxKfPndBvKqCH7mwbY=</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9Ho1iFzQSWRWUVfcWCvH/QIwWq4Cfk7HwHabP9Vk9MI=</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4N30iIHQ+jbx8KudS+xgfrDW0WqeiXAtchWMXCMtMoc=</DigestValue>
      </Reference>
      <Reference URI="/xl/styles.xml?ContentType=application/vnd.openxmlformats-officedocument.spreadsheetml.styles+xml">
        <DigestMethod Algorithm="http://www.w3.org/2001/04/xmlenc#sha256"/>
        <DigestValue>K9KElYsDFNHytCrY1NssRyoGVJ98hhhmZQ2RCG+8vz0=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0V2z2QmfGfBa+AAFqfSengQvq6DTbOdYhmeaUryMkGU=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92/mxmK8b2ewP/wog2zeRA0hxVgJz5X7It3RXu/7568=</DigestValue>
      </Reference>
      <Reference URI="/xl/worksheets/sheet2.xml?ContentType=application/vnd.openxmlformats-officedocument.spreadsheetml.worksheet+xml">
        <DigestMethod Algorithm="http://www.w3.org/2001/04/xmlenc#sha256"/>
        <DigestValue>ZeXlg/B2RlOWOENmAbyqAeBEctJ/yRnab7xKRXaUgH8=</DigestValue>
      </Reference>
      <Reference URI="/xl/worksheets/sheet3.xml?ContentType=application/vnd.openxmlformats-officedocument.spreadsheetml.worksheet+xml">
        <DigestMethod Algorithm="http://www.w3.org/2001/04/xmlenc#sha256"/>
        <DigestValue>KMcK6gWPKCArL4+RJuBJwOCLAnL4zkH8YXBQqrck058=</DigestValue>
      </Reference>
      <Reference URI="/xl/worksheets/sheet4.xml?ContentType=application/vnd.openxmlformats-officedocument.spreadsheetml.worksheet+xml">
        <DigestMethod Algorithm="http://www.w3.org/2001/04/xmlenc#sha256"/>
        <DigestValue>yfsR4W5kPsPWs7mel6Ma97l6EU7LVxAKd8HRVBGiLvk=</DigestValue>
      </Reference>
      <Reference URI="/xl/worksheets/sheet5.xml?ContentType=application/vnd.openxmlformats-officedocument.spreadsheetml.worksheet+xml">
        <DigestMethod Algorithm="http://www.w3.org/2001/04/xmlenc#sha256"/>
        <DigestValue>bcMi9yWnT0TNMZjB+sXwpZ2ITsIrL1GZNsg8xoOvAuQ=</DigestValue>
      </Reference>
      <Reference URI="/xl/worksheets/sheet6.xml?ContentType=application/vnd.openxmlformats-officedocument.spreadsheetml.worksheet+xml">
        <DigestMethod Algorithm="http://www.w3.org/2001/04/xmlenc#sha256"/>
        <DigestValue>dc9Mo6H+9YC+Y2Gk5IOByrspIowl11vcbwOBW5JN6Os=</DigestValue>
      </Reference>
      <Reference URI="/xl/worksheets/sheet7.xml?ContentType=application/vnd.openxmlformats-officedocument.spreadsheetml.worksheet+xml">
        <DigestMethod Algorithm="http://www.w3.org/2001/04/xmlenc#sha256"/>
        <DigestValue>BbMRYi8rPFE0CiJsieKkP6qKhvEg/mYVCKsBiYaD5OY=</DigestValue>
      </Reference>
      <Reference URI="/xl/worksheets/sheet8.xml?ContentType=application/vnd.openxmlformats-officedocument.spreadsheetml.worksheet+xml">
        <DigestMethod Algorithm="http://www.w3.org/2001/04/xmlenc#sha256"/>
        <DigestValue>C5szS5FtnWvpUgxXTO7NGEkXhMW3FSDi3up37D1NGBg=</DigestValue>
      </Reference>
    </Manifest>
    <SignatureProperties>
      <SignatureProperty Id="idSignatureTime" Target="#idPackageSignature">
        <mdssi:SignatureTime xmlns:mdssi="http://schemas.openxmlformats.org/package/2006/digital-signature">
          <mdssi:Format>YYYY-MM-DDThh:mm:ssTZD</mdssi:Format>
          <mdssi:Value>2024-03-15T20:12:07Z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SIV</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2024-03-15T20:12:07Z</xd:SigningTime>
          <xd:SigningCertificate>
            <xd:Cert>
              <xd:CertDigest>
                <DigestMethod Algorithm="http://www.w3.org/2001/04/xmlenc#sha256"/>
                <DigestValue>M0ZiuzHacODt1A0nFYHbT612HzLe0fo14GIMyuEa6Rg=</DigestValue>
              </xd:CertDigest>
              <xd:IssuerSerial>
                <X509IssuerName>C=PY, O=DOCUMENTA S.A., SERIALNUMBER=RUC80050172-1, CN=CA-DOCUMENTA S.A.</X509IssuerName>
                <X509SerialNumber>6673855411729222534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SIV</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z8OVJ1FI1sgJUD/v2bpQuhnV2pKHMNWoMqE9HAHN7l0=</DigestValue>
    </Reference>
    <Reference Type="http://www.w3.org/2000/09/xmldsig#Object" URI="#idOfficeObject">
      <DigestMethod Algorithm="http://www.w3.org/2001/04/xmlenc#sha256"/>
      <DigestValue>uSITtRQifSZg/pSxo+K7nPzna1cinp73qdD8olHp8/8=</DigestValue>
    </Reference>
    <Reference Type="http://uri.etsi.org/01903#SignedProperties" URI="#idSignedProperties">
      <Transforms>
        <Transform Algorithm="http://www.w3.org/TR/2001/REC-xml-c14n-20010315"/>
      </Transforms>
      <DigestMethod Algorithm="http://www.w3.org/2001/04/xmlenc#sha256"/>
      <DigestValue>iBF37MPS/LRfjYMH5kJq6bnjb2KYgo+1X9Q+xeSPO2o=</DigestValue>
    </Reference>
  </SignedInfo>
  <SignatureValue>NlBNEPomU7llomqH/9Rly4bfedT2gqPTv8j1L5w1eYhcEpbmxnsnA0vxEOkZgGzFKtV5dRcC2d7y
t19l36fcCBHa706v8ujsIvKUHxvKYI0ydP8X0cjF4Py6MKERS6fpQDzydJDH+Aff449RR416M1Xc
ygB677+GLr5Y0DbP4v2nqmUoZI1zdeVLEaA3GMGZXTznqy795uPWPkXjb+KRji3CWRuaoSNQJ0wp
UGjqmEVkHPHJ3Wyg4CS4ax277AtleobcdMdlVvp6b2CQAJJfDDnV1+cDJdSXYzQCRabbIMMKzZYa
8zyQnXm8MFSe2Qq311Kj32g7mHlps6ePPVHocw==</SignatureValue>
  <KeyInfo>
    <X509Data>
      <X509Certificate>MIIIgDCCBmigAwIBAgIIEoS/10gUWEYwDQYJKoZIhvcNAQELBQAwWjEaMBgGA1UEAwwRQ0EtRE9DVU1FTlRBIFMuQS4xFjAUBgNVBAUTDVJVQzgwMDUwMTcyLTExFzAVBgNVBAoMDkRPQ1VNRU5UQSBTLkEuMQswCQYDVQQGEwJQWTAeFw0yMzA1MTcxNTEzMDBaFw0yNTA1MTYxNTEzMDBaMIG1MSEwHwYDVQQDDBhKVUFOQSBQQUJMQSBHQUxFQU5PIEJBRVoxEjAQBgNVBAUTCUNJMTM0MTU5NTEUMBIGA1UEKgwLSlVBTkEgUEFCTEExFTATBgNVBAQMDEdBTEVBTk8gQkFFWjELMAkGA1UECwwCRjIxNTAzBgNVBAoMLENFUlRJRklDQURPIENVQUxJRklDQURPIERFIEZJUk1BIEVMRUNUUk9OSUNBMQswCQYDVQQGEwJQWTCCASIwDQYJKoZIhvcNAQEBBQADggEPADCCAQoCggEBALwhngWBXEaHBJ1cguZuXSuEP6mWXqBuRhTIlwW08v0rIE6jhp2E/plWD31V3zyJzfqZzh1IRGMSfiooAJHopoZOz+TNpylBxvsvJ5WZZFDwlwV14PQjVin8ttUXhyofQ6rmX3DkbKebu3LcSnshTrGc/yNQVB6JsS1+pSMGKq1db/KzhnV2Vdw9n3gk9n4M/ZzHp76LH8jcy4Rdqolf3QXz77P7mEXSLoeGBugNNso5KxFqE8FCpIGf8DxhGAtxoWtUCjvbhwOpi1MsIGNowIcFUOKvnrC2mi0KFit2QY5xWcR5U5LHkkpIlBnIrKi0JHXCfzG/zh7NEA9QogSLc40CAwEAAaOCA+wwggPoMAwGA1UdEwEB/wQCMAAwHwYDVR0jBBgwFoAUoT2FK83YLJYfOQIMn1M7WNiVC3swgZQGCCsGAQUFBwEBBIGHMIGEMFUGCCsGAQUFBzAChklodHRwczovL3d3dy5kaWdpdG8uY29tLnB5L3VwbG9hZHMvY2VydGlmaWNhZG8tZG9jdW1lbnRhLXNhLTE1MzUxMTc3NzEuY3J0MCsGCCsGAQUFBzABhh9odHRwczovL3d3dy5kaWdpdG8uY29tLnB5L29jc3AvME8GA1UdEQRIMEaBGGp1YW5pZ2FsMjAxMUBob3RtYWlsLmNvb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D8u3+NkBMbLo9wud7oxMELlHIy7MA4GA1UdDwEB/wQEAwIF4DANBgkqhkiG9w0BAQsFAAOCAgEAfN19xcsEN5x+i4QDh4FccZ5yJM5Y7dlFZ2V3TP3uouZCXSHXWOCIngbdaOG10mETfheDGbd/c3Q3lGlTi6h1B+hhYr/mGYgkCw6jLmSMn3bANlOg9KDhtbsh/2HcJqPa4KxRCYrtxMW5256uGIp+lks3+RkPn3L54CyD0wI6eG1mC9zxYDoSdbu0jUW9yRYZcB2n4vyE3ZV2K0bzYYjVu2gFORyvgDrBaJlyPtSQwM8bg+SggQOc5Jau0ssQdIPplLaxBhfW08DqJtoy907fjGkvsbv5iHW/wXYXnu76YO6sL4gj1wcv56Kdqv3eH0XEWAycAnY24ZfdEGwmHtdF9ja1XcY0hCQ0G1DHkm2iUOVJvh5ekbNJL07jBvnMGOS6o/2lsQwtDxB1CCIlyP9EAyjMWwUq/Wl3xDlsR9Ftr62xAnROaLz5nWQIbp691A/Tv1va2odi+XdDuwx8M128pUaIr/4WMBfY1+yeaacx2ct9pjbPPw7Ps0/Po+tl7Q7AmRCX2Fc/21+LE9OqGJtNIPJg4U1LinpWonY9rhXvK+9W30YLS/lGxxovMA4Nsw6xOe9pNz2qlVSl8k4eMDwKT8GSyyPW7ytnWYJgb4+aTN3QUa0lxtc/N/6EFR5bCku59FbAn6+2jgRuv+LYbZWfzriNmUlmX3AOkPkEGSxCU9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BE9vIR/QIvU+GymNZXWg1ZlMVFxKfPndBvKqCH7mwbY=</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9Ho1iFzQSWRWUVfcWCvH/QIwWq4Cfk7HwHabP9Vk9MI=</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4N30iIHQ+jbx8KudS+xgfrDW0WqeiXAtchWMXCMtMoc=</DigestValue>
      </Reference>
      <Reference URI="/xl/styles.xml?ContentType=application/vnd.openxmlformats-officedocument.spreadsheetml.styles+xml">
        <DigestMethod Algorithm="http://www.w3.org/2001/04/xmlenc#sha256"/>
        <DigestValue>K9KElYsDFNHytCrY1NssRyoGVJ98hhhmZQ2RCG+8vz0=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0V2z2QmfGfBa+AAFqfSengQvq6DTbOdYhmeaUryMkGU=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92/mxmK8b2ewP/wog2zeRA0hxVgJz5X7It3RXu/7568=</DigestValue>
      </Reference>
      <Reference URI="/xl/worksheets/sheet2.xml?ContentType=application/vnd.openxmlformats-officedocument.spreadsheetml.worksheet+xml">
        <DigestMethod Algorithm="http://www.w3.org/2001/04/xmlenc#sha256"/>
        <DigestValue>ZeXlg/B2RlOWOENmAbyqAeBEctJ/yRnab7xKRXaUgH8=</DigestValue>
      </Reference>
      <Reference URI="/xl/worksheets/sheet3.xml?ContentType=application/vnd.openxmlformats-officedocument.spreadsheetml.worksheet+xml">
        <DigestMethod Algorithm="http://www.w3.org/2001/04/xmlenc#sha256"/>
        <DigestValue>KMcK6gWPKCArL4+RJuBJwOCLAnL4zkH8YXBQqrck058=</DigestValue>
      </Reference>
      <Reference URI="/xl/worksheets/sheet4.xml?ContentType=application/vnd.openxmlformats-officedocument.spreadsheetml.worksheet+xml">
        <DigestMethod Algorithm="http://www.w3.org/2001/04/xmlenc#sha256"/>
        <DigestValue>yfsR4W5kPsPWs7mel6Ma97l6EU7LVxAKd8HRVBGiLvk=</DigestValue>
      </Reference>
      <Reference URI="/xl/worksheets/sheet5.xml?ContentType=application/vnd.openxmlformats-officedocument.spreadsheetml.worksheet+xml">
        <DigestMethod Algorithm="http://www.w3.org/2001/04/xmlenc#sha256"/>
        <DigestValue>bcMi9yWnT0TNMZjB+sXwpZ2ITsIrL1GZNsg8xoOvAuQ=</DigestValue>
      </Reference>
      <Reference URI="/xl/worksheets/sheet6.xml?ContentType=application/vnd.openxmlformats-officedocument.spreadsheetml.worksheet+xml">
        <DigestMethod Algorithm="http://www.w3.org/2001/04/xmlenc#sha256"/>
        <DigestValue>dc9Mo6H+9YC+Y2Gk5IOByrspIowl11vcbwOBW5JN6Os=</DigestValue>
      </Reference>
      <Reference URI="/xl/worksheets/sheet7.xml?ContentType=application/vnd.openxmlformats-officedocument.spreadsheetml.worksheet+xml">
        <DigestMethod Algorithm="http://www.w3.org/2001/04/xmlenc#sha256"/>
        <DigestValue>BbMRYi8rPFE0CiJsieKkP6qKhvEg/mYVCKsBiYaD5OY=</DigestValue>
      </Reference>
      <Reference URI="/xl/worksheets/sheet8.xml?ContentType=application/vnd.openxmlformats-officedocument.spreadsheetml.worksheet+xml">
        <DigestMethod Algorithm="http://www.w3.org/2001/04/xmlenc#sha256"/>
        <DigestValue>C5szS5FtnWvpUgxXTO7NGEkXhMW3FSDi3up37D1NGBg=</DigestValue>
      </Reference>
    </Manifest>
    <SignatureProperties>
      <SignatureProperty Id="idSignatureTime" Target="#idPackageSignature">
        <mdssi:SignatureTime xmlns:mdssi="http://schemas.openxmlformats.org/package/2006/digital-signature">
          <mdssi:Format>YYYY-MM-DDThh:mm:ssTZD</mdssi:Format>
          <mdssi:Value>2024-03-15T22:17:22Z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Informe CNV</SignatureComments>
          <WindowsVersion>10.0</WindowsVersion>
          <OfficeVersion>16.0.17328/26</OfficeVersion>
          <ApplicationVersion>16.0.17328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2024-03-15T22:17:22Z</xd:SigningTime>
          <xd:SigningCertificate>
            <xd:Cert>
              <xd:CertDigest>
                <DigestMethod Algorithm="http://www.w3.org/2001/04/xmlenc#sha256"/>
                <DigestValue>Q9FDmPfz1/W1Yge/lbETkav3M+WeV/onDWSqqqLe8ag=</DigestValue>
              </xd:CertDigest>
              <xd:IssuerSerial>
                <X509IssuerName>C=PY, O=DOCUMENTA S.A., SERIALNUMBER=RUC80050172-1, CN=CA-DOCUMENTA S.A.</X509IssuerName>
                <X509SerialNumber>1334402320956676166</X509SerialNumber>
              </xd:IssuerSerial>
            </xd:Cert>
          </xd:SigningCertificate>
          <xd:SignaturePolicyIdentifier>
            <xd:SignaturePolicyImplied/>
          </xd:SignaturePolicyIdentifier>
        </xd:SignedSignatureProperties>
      </xd:SignedProperties>
    </xd:QualifyingProperties>
  </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N8ek/jYg8rDOfMjo79C4Rtu4CXAywN+vsQSh71ZthRI=</DigestValue>
    </Reference>
    <Reference Type="http://www.w3.org/2000/09/xmldsig#Object" URI="#idOfficeObject">
      <DigestMethod Algorithm="http://www.w3.org/2001/04/xmlenc#sha256"/>
      <DigestValue>9Y7hnlbrNY2ycNej+MawNrkLRVE92VKy99VGntVMzho=</DigestValue>
    </Reference>
    <Reference Type="http://uri.etsi.org/01903#SignedProperties" URI="#idSignedProperties">
      <Transforms>
        <Transform Algorithm="http://www.w3.org/TR/2001/REC-xml-c14n-20010315"/>
      </Transforms>
      <DigestMethod Algorithm="http://www.w3.org/2001/04/xmlenc#sha256"/>
      <DigestValue>8ndmBB4Jq/lwXZVHDXawQ2VkiPywYn3/+Qex4ktlF2M=</DigestValue>
    </Reference>
  </SignedInfo>
  <SignatureValue>XAZzuHeZv5J9ECyhzhnRywMRymntIYcgow4FKuN++bt0dkIYen2xU9SB63crzVityGJBDk4ifK+q
JjG950U5yvPaRScP+Ys1zTi71ilMK5946h8wWo35BjeWFTmcDm0N4Bdb15TybUl28wgpbj87zK/P
r2NiZMTSs/y+zsto+4SBHZPc7/+tE2wwHhOO9QcUHo9NXHLxAy24RvrDkzthiEOyuKhFNTsDJlRN
VzeA1yrk27FveWCWMS9YEy+reteOW8jqsFODHQiAGv8oh+zir4ocCiro2w0+b60Pw0ukfNZfCYv6
sHD0ePfK7GUbJXfQEemoqw/p+btp8ToN3xCHIg==</SignatureValue>
  <KeyInfo>
    <X509Data>
      <X509Certificate>MIIIgzCCBmugAwIBAgIIL6exF/OncaowDQYJKoZIhvcNAQELBQAwWjEaMBgGA1UEAwwRQ0EtRE9DVU1FTlRBIFMuQS4xFjAUBgNVBAUTDVJVQzgwMDUwMTcyLTExFzAVBgNVBAoMDkRPQ1VNRU5UQSBTLkEuMQswCQYDVQQGEwJQWTAeFw0yMzA0MTIxNTE4MDBaFw0yNTA0MTExNTE4MDBaMIG8MSUwIwYDVQQDDBxDQVJMT1MgTUlHVUVMIEFDVcORQSBOT0dVRVJBMREwDwYDVQQFEwhDSTk5MDc0NzEWMBQGA1UEKgwNQ0FSTE9TIE1JR1VFTDEXMBUGA1UEBAwOQUNVw5FBIE5PR1VFUkExCzAJBgNVBAsMAkYyMTUwMwYDVQQKDCxDRVJUSUZJQ0FETyBDVUFMSUZJQ0FETyBERSBGSVJNQSBFTEVDVFJPTklDQTELMAkGA1UEBhMCUFkwggEiMA0GCSqGSIb3DQEBAQUAA4IBDwAwggEKAoIBAQClxsetZ77H7or0MutagrJ/jvS2lzBV6un/cDZ4UmcSRho79usy8QOdgY8EqE5eqCX7K5cMoMTjm74GyTT3uriApXsR3yJAGzyydtuRwGnkeC/BbMihOzDKHOhkIJN2jKzQLGKjk2CRUuzKM7/thtJ50E+OtHlAVzxdo3DDpHDd1nWdWnju1pYw6VMALLkr6VsTBVsv+k2jRNWTIeREs4M5o6qX3OXd5toPhXrXH32pjaAlDRDkx+zZlwA7F+mhUr7ZDmBztGZWO0siRBx8e9uoljeKKhT97IHeeay0x+e7NX6kNQwNJSZdmYbdqznk6AFdY+2VnjH6KU+m/JfdM8o5AgMBAAGjggPoMIID5DAMBgNVHRMBAf8EAjAAMB8GA1UdIwQYMBaAFKE9hSvN2CyWHzkCDJ9TO1jYlQt7MIGUBggrBgEFBQcBAQSBhzCBhDBVBggrBgEFBQcwAoZJaHR0cHM6Ly93d3cuZGlnaXRvLmNvbS5weS91cGxvYWRzL2NlcnRpZmljYWRvLWRvY3VtZW50YS1zYS0xNTM1MTE3NzcxLmNydDArBggrBgEFBQcwAYYfaHR0cHM6Ly93d3cuZGlnaXRvLmNvbS5weS9vY3NwLzBLBgNVHREERDBCgRRjYWN1bmFAYW1hcmFsLmNvbS5weaQqMCgxJjAkBgNVBA0MHUZJUk1BIEVMRUNUUk9OSUNBIENVQUxJRklDQURBMIIB9QYDVR0gBIIB7DCCAegwggHkBg0rBgEEAYL5OwEBAQoBMIIB0TAvBggrBgEFBQcCARYjaHR0cHM6Ly93d3cuZGlnaXRvLmNvbS5weS9kZXNjYXJnYXMwggGcBggrBgEFBQcCAjCCAY4eggGKAEMAZQByAHQAaQBmAGkAYwBhAGQAbwAgAGMAdQBhAGwAaQBmAGkAYwBhAGQAbwAgAGQAZQAgAGYAaQByAG0AYQAgAGUAbABlAGMAdAByAPMAbgBpAGMAYQAgAHQAaQBwAG8AIABGADIAIAAoAGMAbABhAHYAZQBzACAAZQBuACAAZABpAHMAcABvAHMAaQB0AGkAdgBvACAAYwB1AGEAbABpAGYAaQBjAGEAZABvACkALAAgAHMAdQBqAGUAdABhACAAYQAgAGwAYQBzACAAYwBvAG4AZABpAGMAaQBvAG4AZQBzACAAZABlACAAdQBzAG8AIABlAHgAcAB1AGUAcwB0AGEAcwAgAGUAbgAgAGwAYQAgAEQAZQBjAGwAYQByAGEAYwBpAPMAbgAgAGQAZQAgAFAAcgDhAGMAdABpAGMAYQBzACAAZABlACAAQwBlAHIAdABpAGYAaQBjAGEAYwBpAPMAbgAgAGQAZQAgAEQATwBDAFUATQBFAE4AVABBACAAUwAuAEEALjAqBgNVHSUBAf8EIDAeBggrBgEFBQcDAgYIKwYBBQUHAwQGCCsGAQUFBwMBMHsGA1UdHwR0MHIwNKAyoDCGLmh0dHBzOi8vd3d3LmRpZ2l0by5jb20ucHkvY3JsL2RvY3VtZW50YV9jYS5jcmwwOqA4oDaGNGh0dHBzOi8vd3d3LmRvY3VtZW50YS5jb20ucHkvZGlnaXRvL2RvY3VtZW50YV9jYS5jcmwwHQYDVR0OBBYEFFTYYZ8+5/0fOcKSjeH3xl0kR/ZaMA4GA1UdDwEB/wQEAwIF4DANBgkqhkiG9w0BAQsFAAOCAgEAfhzX0KPeAd0/SrC55LOhXjgLsmscLjdJO+csgRs/7a3P/qD2iyyMnmZQNZi2NZYls1AXBGuDniitBXcPB+65HZHoAGI/KdBho3SUF+8GGc2Xj08SgMMWctu8iWXNU4reo9uQBEWTYWNI9hvdWJUsCOCyJS69RRg1xPxw+35+q0b56eZGqK/dxKT5jaYFDJSQkHvCy0bOFAIRzw+I/TyTnmlQKCdNpXpNdUUPoVwS1awdMiEfImYhFp91PL+rl9VJ1QpPr/vPqb7cXao4eEUibrrPy4dywkZXBPb1sjNWP1Zy04tO7nyBom3yJ7D96xToFQwlNYcWcp5BzbzKwOYgyeqINAeEIXrc1QtQkQGnEWXLsAZxz5FXGHTkql4SX2cEJcHQhLL68EeMqRDiT+djrhLe/qE0fv0F+MAaVQYRDMn6BRNLGccvAlIUdKQHxFnyAdhb1aHmyuxqbu6WrJNDvSuaEnLWiJAe7LwJn4xaVCh64H0zq+rjMHu/HLTp9ewYWxYlKtnjeaK61aFl59p/Rum9k5m7pzqy46D3Mygvh5sY+9vScfgzFXLQRPXpV8jfaQj5zu35QPu8hcQTYF2mYfbn8V8VfWXj85XRW6un6XZ31R+jJKfezFz6eR6hzw2Ss4LxzRAy5UgLQMYID/BzI1aBevCu1mdp9V4OIbSKQ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BE9vIR/QIvU+GymNZXWg1ZlMVFxKfPndBvKqCH7mwbY=</DigestValue>
      </Reference>
      <Reference URI="/xl/printerSettings/printerSettings1.bin?ContentType=application/vnd.openxmlformats-officedocument.spreadsheetml.printerSettings">
        <DigestMethod Algorithm="http://www.w3.org/2001/04/xmlenc#sha256"/>
        <DigestValue>venG1crPrvcDmLPjvqW7Ttg2mLx+KkjsQpL6aEICvXU=</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venG1crPrvcDmLPjvqW7Ttg2mLx+KkjsQpL6aEICvXU=</DigestValue>
      </Reference>
      <Reference URI="/xl/printerSettings/printerSettings4.bin?ContentType=application/vnd.openxmlformats-officedocument.spreadsheetml.printerSettings">
        <DigestMethod Algorithm="http://www.w3.org/2001/04/xmlenc#sha256"/>
        <DigestValue>9Ho1iFzQSWRWUVfcWCvH/QIwWq4Cfk7HwHabP9Vk9MI=</DigestValue>
      </Reference>
      <Reference URI="/xl/printerSettings/printerSettings5.bin?ContentType=application/vnd.openxmlformats-officedocument.spreadsheetml.printerSettings">
        <DigestMethod Algorithm="http://www.w3.org/2001/04/xmlenc#sha256"/>
        <DigestValue>cSFr9m1yGacZmId1E2+uZcLWKT3K839QVb7y7aJGG2s=</DigestValue>
      </Reference>
      <Reference URI="/xl/sharedStrings.xml?ContentType=application/vnd.openxmlformats-officedocument.spreadsheetml.sharedStrings+xml">
        <DigestMethod Algorithm="http://www.w3.org/2001/04/xmlenc#sha256"/>
        <DigestValue>4N30iIHQ+jbx8KudS+xgfrDW0WqeiXAtchWMXCMtMoc=</DigestValue>
      </Reference>
      <Reference URI="/xl/styles.xml?ContentType=application/vnd.openxmlformats-officedocument.spreadsheetml.styles+xml">
        <DigestMethod Algorithm="http://www.w3.org/2001/04/xmlenc#sha256"/>
        <DigestValue>K9KElYsDFNHytCrY1NssRyoGVJ98hhhmZQ2RCG+8vz0=</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0V2z2QmfGfBa+AAFqfSengQvq6DTbOdYhmeaUryMkGU=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sheet1.xml?ContentType=application/vnd.openxmlformats-officedocument.spreadsheetml.worksheet+xml">
        <DigestMethod Algorithm="http://www.w3.org/2001/04/xmlenc#sha256"/>
        <DigestValue>92/mxmK8b2ewP/wog2zeRA0hxVgJz5X7It3RXu/7568=</DigestValue>
      </Reference>
      <Reference URI="/xl/worksheets/sheet2.xml?ContentType=application/vnd.openxmlformats-officedocument.spreadsheetml.worksheet+xml">
        <DigestMethod Algorithm="http://www.w3.org/2001/04/xmlenc#sha256"/>
        <DigestValue>ZeXlg/B2RlOWOENmAbyqAeBEctJ/yRnab7xKRXaUgH8=</DigestValue>
      </Reference>
      <Reference URI="/xl/worksheets/sheet3.xml?ContentType=application/vnd.openxmlformats-officedocument.spreadsheetml.worksheet+xml">
        <DigestMethod Algorithm="http://www.w3.org/2001/04/xmlenc#sha256"/>
        <DigestValue>KMcK6gWPKCArL4+RJuBJwOCLAnL4zkH8YXBQqrck058=</DigestValue>
      </Reference>
      <Reference URI="/xl/worksheets/sheet4.xml?ContentType=application/vnd.openxmlformats-officedocument.spreadsheetml.worksheet+xml">
        <DigestMethod Algorithm="http://www.w3.org/2001/04/xmlenc#sha256"/>
        <DigestValue>yfsR4W5kPsPWs7mel6Ma97l6EU7LVxAKd8HRVBGiLvk=</DigestValue>
      </Reference>
      <Reference URI="/xl/worksheets/sheet5.xml?ContentType=application/vnd.openxmlformats-officedocument.spreadsheetml.worksheet+xml">
        <DigestMethod Algorithm="http://www.w3.org/2001/04/xmlenc#sha256"/>
        <DigestValue>bcMi9yWnT0TNMZjB+sXwpZ2ITsIrL1GZNsg8xoOvAuQ=</DigestValue>
      </Reference>
      <Reference URI="/xl/worksheets/sheet6.xml?ContentType=application/vnd.openxmlformats-officedocument.spreadsheetml.worksheet+xml">
        <DigestMethod Algorithm="http://www.w3.org/2001/04/xmlenc#sha256"/>
        <DigestValue>dc9Mo6H+9YC+Y2Gk5IOByrspIowl11vcbwOBW5JN6Os=</DigestValue>
      </Reference>
      <Reference URI="/xl/worksheets/sheet7.xml?ContentType=application/vnd.openxmlformats-officedocument.spreadsheetml.worksheet+xml">
        <DigestMethod Algorithm="http://www.w3.org/2001/04/xmlenc#sha256"/>
        <DigestValue>BbMRYi8rPFE0CiJsieKkP6qKhvEg/mYVCKsBiYaD5OY=</DigestValue>
      </Reference>
      <Reference URI="/xl/worksheets/sheet8.xml?ContentType=application/vnd.openxmlformats-officedocument.spreadsheetml.worksheet+xml">
        <DigestMethod Algorithm="http://www.w3.org/2001/04/xmlenc#sha256"/>
        <DigestValue>C5szS5FtnWvpUgxXTO7NGEkXhMW3FSDi3up37D1NGBg=</DigestValue>
      </Reference>
    </Manifest>
    <SignatureProperties>
      <SignatureProperty Id="idSignatureTime" Target="#idPackageSignature">
        <mdssi:SignatureTime xmlns:mdssi="http://schemas.openxmlformats.org/package/2006/digital-signature">
          <mdssi:Format>YYYY-MM-DDThh:mm:ssTZD</mdssi:Format>
          <mdssi:Value>2024-03-18T14:13:17Z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AUDITOR</SignatureComments>
          <WindowsVersion>10.0</WindowsVersion>
          <OfficeVersion>16.0.17328/26</OfficeVersion>
          <ApplicationVersion>16.0.17328</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2024-03-18T14:13:17Z</xd:SigningTime>
          <xd:SigningCertificate>
            <xd:Cert>
              <xd:CertDigest>
                <DigestMethod Algorithm="http://www.w3.org/2001/04/xmlenc#sha256"/>
                <DigestValue>526kF7uvxdSRLc4WYEg7rXsV5ICNlQs6AeXNdov2GFM=</DigestValue>
              </xd:CertDigest>
              <xd:IssuerSerial>
                <X509IssuerName>C=PY, O=DOCUMENTA S.A., SERIALNUMBER=RUC80050172-1, CN=CA-DOCUMENTA S.A.</X509IssuerName>
                <X509SerialNumber>3433907957323493802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AUDITOR</xd:CommitmentTypeQualifier>
            </xd:CommitmentTypeQualifiers>
          </xd:CommitmentTypeIndication>
        </xd:SignedDataObjectProperties>
      </xd:SignedProperties>
      <xd:UnsignedProperties>
        <xd:UnsignedSignatureProperties>
          <xd:CertificateValues>
            <xd:EncapsulatedX509Certificate>MIIHmTCCBYGgAwIBAgIQCW5/2IX73g5iQiLaBfeVkDANBgkqhkiG9w0BAQsFADBvMQswCQYDVQQGEwJQWTErMCkGA1UECgwiTWluaXN0ZXJpbyBkZSBJbmR1c3RyaWEgeSBDb21lcmNpbzEzMDEGA1UEAwwqQXV0b3JpZGFkIENlcnRpZmljYWRvcmEgUmHDrXogZGVsIFBhcmFndWF5MB4XDTIyMDMyODIxMDQyNloXDTMyMDMyODIxMDQyNlowWjEaMBgGA1UEAwwRQ0EtRE9DVU1FTlRBIFMuQS4xFjAUBgNVBAUTDVJVQzgwMDUwMTcyLTExFzAVBgNVBAoMDkRPQ1VNRU5UQSBTLkEuMQswCQYDVQQGEwJQWTCCAiIwDQYJKoZIhvcNAQEBBQADggIPADCCAgoCggIBALl3VAi0Alq5fEoGczPNhxU0CB4mcjgPTOFeTw9XgbDZsI8aKKpELagSFFiSn178WV3HE2gaRuzupegPbGEzxE+s/MkP5/7vBdKTalpVuJKggjvK+SKk4QCRMaI8d/trFQwm06NftPXfOROzHVNx1s7pBSC0/2L5K3hndwizt8Ps2BHzPQRExvzwjjF3FWhuN0LRA+jFSHzHwoYryoSzs4wnoV+HHLNP9ytDHa0GCQu2NsKH7W/MvrDFMS4ASyKnryeeVc+DXg8nELxojWtdnOoZ2q3914KqTI8KO3XeEaVS+uR++oKjZeMlBuobybgMfTZQajV6pLaZ/F8qj080yHl5AGdTB0IP9OeOMzGtT6fSEDDsFY3AjYzmqz/y6Aj6CRd1GN2KY9juoDm/UPn1URxja+NX2PLZwBC3W71VQAEyYYNDC5WLF1vxGi5jNKg29Cj4PuXL7Ru8mWtrerdMrjC9ij0El6AO5HLvkJhwNcw4qEy0XrvM6arll0TNrpqsdano78OJJzqnYw58JsA85fU0AhsLrQVJOqyIFkqo1uWbBheTnKyJphiz4dO2xvjNZ5ce3vTBn4rS0cLuS3bnPJKntUiEowB9QSqfkYH5Vlnq2H29DizDeyJLemGq5IOppLBIDkDj7Gicpt4/lc5YsK8dMxZ9baIBEqW3z2buRXG3AgMBAAGjggJEMIICQDASBgNVHRMBAf8ECDAGAQH/AgEAMA4GA1UdDwEB/wQEAwIBBjAdBgNVHQ4EFgQUoT2FK83YLJYfOQIMn1M7WNiVC3swHwYDVR0jBBgwFoAUwsQR8ipoRAwAKOxM1inbkvtevdYwewYIKwYBBQUHAQEEbzBtMD8GCCsGAQUFBzAChjNodHRwczovL3d3dy5hY3JhaXouZ292LnB5L2NydC9hY19yYWl6X3B5X3NoYTI1Ni5jcnQwKgYIKwYBBQUHMAGGHmh0dHBzOi8vd3d3LmRpZ2l0by5jb20ucHkvb2NzcD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VRaVKkIUApSs+vKLRZgG/umJSryJ7+PJf88ls2R4V/XCyn7tFE7yvUtCDKGFtpHDJUUsb7cvQo2mbEIhG91IIlIgW3CLOK99rZ870o7D681L+8eCsX+G/HelrxUuAA6JvIzr4wNrRotuMxbXxUjmqoRatSAE4kqlWqgd6b7LhUz5nWuEhtwp2ykXaZJVmi6u8FaOtlgEpGmHdwsFSqvxumK2YvVYMV9UBWqsC8r2lrYqoXxypBCnP1huF45U6Nw2qdge8mi3SINPBGfo4Gs7RiIH0PFqYXL0kAnx/3Q0oERRLMO8PkzFRrhJ4dciLMSd8pUPqLBB+fwuu6IB4iGfcL8HFDnORptePhwmrKj/7Zk1EyT914N7GMaXr10Jz3MHmlEXx7D2s6J2fHAHufrE5EQ4cuIbNiYcR/yAwXpk5ymk2lNAiaA2HUwsZJVnE15P41YUt6z9s1qcSabQHSNKQ6Nig4nPvKWJUCS9HsYko/rNYwBymbJ7vGL/e9O6/Of+yVr+buxRU1GM8soizyYGTKESkrZBwOQbF+31D9pjh7xaX/hfM2Gy58IRiCCmS74e8jV9yBDTc/6vvzH6iYRUz8GFtrZGxVtjjYYqAPw836rxvV5VW+u4aMskF0N5F8fIssqgBZ8jaHD7+bIM1groggaKN7OKsCvtctxQiljPJcc=</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2024-03-15T18:22:11Z</dcterms:modified>
</cp:coreProperties>
</file>