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32" documentId="10_ncr:200_{E19B9CD3-01F8-4472-98BB-72E2F9C00376}" xr6:coauthVersionLast="47" xr6:coauthVersionMax="47" xr10:uidLastSave="{294CEE96-E9AC-4F3D-A077-384A8D180AE6}"/>
  <bookViews>
    <workbookView xWindow="-120" yWindow="-120" windowWidth="20730" windowHeight="11160" tabRatio="719" xr2:uid="{00000000-000D-0000-FFFF-FFFF00000000}"/>
  </bookViews>
  <sheets>
    <sheet name="CARATULA" sheetId="18" r:id="rId1"/>
    <sheet name="INDICE" sheetId="17" r:id="rId2"/>
    <sheet name="01" sheetId="1" r:id="rId3"/>
    <sheet name="02" sheetId="2" r:id="rId4"/>
    <sheet name="03" sheetId="3" r:id="rId5"/>
    <sheet name="04" sheetId="4" r:id="rId6"/>
    <sheet name="05" sheetId="5" r:id="rId7"/>
    <sheet name="06" sheetId="9" r:id="rId8"/>
    <sheet name="Hoja1" sheetId="19" state="hidden" r:id="rId9"/>
  </sheets>
  <definedNames>
    <definedName name="OLE_LINK2" localSheetId="6">'05'!$B$6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4" i="5" l="1"/>
  <c r="M675" i="9" l="1"/>
  <c r="L675" i="9"/>
  <c r="K675" i="9"/>
  <c r="J675" i="9"/>
  <c r="D19" i="1"/>
  <c r="E3" i="19" l="1"/>
  <c r="E4" i="19"/>
  <c r="E5" i="19"/>
  <c r="E6" i="19"/>
  <c r="E7" i="19"/>
  <c r="E8" i="19"/>
  <c r="E9" i="19"/>
  <c r="E10" i="19"/>
  <c r="E11" i="19"/>
  <c r="E12" i="19"/>
  <c r="E13" i="19"/>
  <c r="E14" i="19"/>
  <c r="E15" i="19"/>
  <c r="E16" i="19"/>
  <c r="E17" i="19"/>
  <c r="E18" i="19"/>
  <c r="E19" i="19"/>
  <c r="E20" i="19"/>
  <c r="E21" i="19"/>
  <c r="E22" i="19"/>
  <c r="E23" i="19"/>
  <c r="E2" i="19"/>
  <c r="J389" i="9"/>
  <c r="D148" i="5"/>
  <c r="D143" i="5"/>
  <c r="D144" i="5" s="1"/>
  <c r="D135" i="5"/>
  <c r="D136" i="5" s="1"/>
  <c r="D128" i="5"/>
  <c r="D129" i="5" s="1"/>
  <c r="D121" i="5"/>
  <c r="D122" i="5" s="1"/>
  <c r="D115" i="5"/>
  <c r="D117" i="5" s="1"/>
  <c r="E87" i="5"/>
  <c r="E89" i="5" s="1"/>
  <c r="D28" i="4"/>
  <c r="D23" i="4"/>
  <c r="D17" i="2"/>
  <c r="D11" i="2"/>
  <c r="D7" i="2"/>
  <c r="D7" i="4" s="1"/>
  <c r="E86" i="5" s="1"/>
  <c r="D114" i="5" s="1"/>
  <c r="D17" i="1"/>
  <c r="D12" i="1"/>
  <c r="M389" i="9"/>
  <c r="L389" i="9"/>
  <c r="K389" i="9"/>
  <c r="C148" i="5"/>
  <c r="C145" i="5"/>
  <c r="D127" i="5" l="1"/>
  <c r="D134" i="5" s="1"/>
  <c r="D140" i="5" s="1"/>
  <c r="D146" i="5" s="1"/>
  <c r="D120" i="5"/>
  <c r="E24" i="19"/>
  <c r="F22" i="19" s="1"/>
  <c r="D30" i="4"/>
  <c r="D18" i="2"/>
  <c r="D18" i="1"/>
  <c r="C115" i="5"/>
  <c r="C17" i="2"/>
  <c r="F8" i="19" l="1"/>
  <c r="F2" i="19"/>
  <c r="F17" i="19"/>
  <c r="F10" i="19"/>
  <c r="F12" i="19"/>
  <c r="F5" i="19"/>
  <c r="F21" i="19"/>
  <c r="F14" i="19"/>
  <c r="F16" i="19"/>
  <c r="F9" i="19"/>
  <c r="F18" i="19"/>
  <c r="F3" i="19"/>
  <c r="F7" i="19"/>
  <c r="F11" i="19"/>
  <c r="F15" i="19"/>
  <c r="F19" i="19"/>
  <c r="F4" i="19"/>
  <c r="F20" i="19"/>
  <c r="F13" i="19"/>
  <c r="F6" i="19"/>
  <c r="F23" i="19"/>
  <c r="C11" i="2"/>
  <c r="C18" i="2" s="1"/>
  <c r="D87" i="5"/>
  <c r="C121" i="5" l="1"/>
  <c r="C122" i="5" s="1"/>
  <c r="B2" i="2" l="1"/>
  <c r="B2" i="3" s="1"/>
  <c r="B2" i="4" s="1"/>
  <c r="B2" i="5" s="1"/>
  <c r="C23" i="4"/>
  <c r="B4" i="2" l="1"/>
  <c r="B4" i="3" s="1"/>
  <c r="B4" i="4" s="1"/>
  <c r="C117" i="5" l="1"/>
  <c r="C17" i="1"/>
  <c r="C12" i="1"/>
  <c r="C12" i="3"/>
  <c r="C18" i="1" l="1"/>
  <c r="C19" i="1" s="1"/>
  <c r="C7" i="2" l="1"/>
  <c r="C7" i="4" s="1"/>
  <c r="D86" i="5" s="1"/>
  <c r="C114" i="5" s="1"/>
  <c r="C127" i="5" l="1"/>
  <c r="C134" i="5" s="1"/>
  <c r="C140" i="5" s="1"/>
  <c r="C146" i="5" s="1"/>
  <c r="C120" i="5"/>
  <c r="C128" i="5"/>
  <c r="C135" i="5"/>
  <c r="C136" i="5" l="1"/>
  <c r="C137" i="5"/>
  <c r="C129" i="5"/>
  <c r="D89" i="5"/>
  <c r="E8" i="3" l="1"/>
  <c r="C13" i="3" s="1"/>
  <c r="C28" i="4" l="1"/>
  <c r="C30" i="4" l="1"/>
  <c r="D13" i="3" l="1"/>
  <c r="E14" i="3" l="1"/>
</calcChain>
</file>

<file path=xl/sharedStrings.xml><?xml version="1.0" encoding="utf-8"?>
<sst xmlns="http://schemas.openxmlformats.org/spreadsheetml/2006/main" count="3686" uniqueCount="202">
  <si>
    <t>ACTIVO</t>
  </si>
  <si>
    <t>Cuentas a cobrar</t>
  </si>
  <si>
    <t>TOTAL ACTIVO BRUTO</t>
  </si>
  <si>
    <t>PASIVO</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</si>
  <si>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</si>
  <si>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</si>
  <si>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</si>
  <si>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</si>
  <si>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</si>
  <si>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</si>
  <si>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</si>
  <si>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</si>
  <si>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</si>
  <si>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</si>
  <si>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</si>
  <si>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</si>
  <si>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</si>
  <si>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</si>
  <si>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</si>
  <si>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</si>
  <si>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</si>
  <si>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</si>
  <si>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</si>
  <si>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</si>
  <si>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</si>
  <si>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</si>
  <si>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</si>
  <si>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</si>
  <si>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</si>
  <si>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</si>
  <si>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</si>
  <si>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</si>
  <si>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</si>
  <si>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</si>
  <si>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</si>
  <si>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</si>
  <si>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</si>
  <si>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</si>
  <si>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</si>
  <si>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</si>
  <si>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</si>
  <si>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</si>
  <si>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</si>
  <si>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</si>
  <si>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</si>
  <si>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</si>
  <si>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</si>
  <si>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</si>
  <si>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</si>
  <si>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</si>
  <si>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</si>
  <si>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</si>
  <si>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</si>
  <si>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</si>
  <si>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</si>
  <si>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</si>
  <si>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</si>
  <si>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</si>
  <si>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</si>
  <si>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</si>
  <si>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</si>
  <si>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</si>
  <si>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</si>
  <si>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</si>
  <si>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</si>
  <si>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</si>
  <si>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</si>
  <si>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</si>
  <si>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Intereses Devengados</t>
  </si>
  <si>
    <t>Ganancia ordinaria del período</t>
  </si>
  <si>
    <t>(Aumento) Disminución Deudores por operaciones</t>
  </si>
  <si>
    <t>TOTAL PASIVO</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</si>
  <si>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</si>
  <si>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</si>
  <si>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</si>
  <si>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</si>
  <si>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</si>
  <si>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</si>
  <si>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</si>
  <si>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</si>
  <si>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</si>
  <si>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 xml:space="preserve">    2.2) Entidad encargada de la Custodia</t>
  </si>
  <si>
    <t>3) Criterios Contables Aplicados</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</si>
  <si>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</si>
  <si>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</si>
  <si>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</si>
  <si>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</si>
  <si>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El informe corresponde al Fondo Mutuo Disponible Renta Fija en Guaraníes, por ende las operaciones están realizadas exclusivamente en moneda local.</t>
  </si>
  <si>
    <t>a) Posición en Moneda Extranjera:</t>
  </si>
  <si>
    <t>b) Diferencia de Cambio en Moneda Extranjera:</t>
  </si>
  <si>
    <t>La comisión de administración que se está utilizando es de 3,3% anual IVA incluido. Esta comisión se calcula diariamente de los fondos bajo manejo y se pagan mensualmente a la administradora, generalmente el primer día hábil siguiente al cierre del mes anterior.</t>
  </si>
  <si>
    <t>_Gastos Operacionales y comisión de la Sociedad Administradora:</t>
  </si>
  <si>
    <t>_Información Estadística</t>
  </si>
  <si>
    <t>4) Composición de las Cuentas</t>
  </si>
  <si>
    <t>Resultado por Tenencia</t>
  </si>
  <si>
    <t>ESTADO DE INGRESO Y EGRESOS</t>
  </si>
  <si>
    <t>01</t>
  </si>
  <si>
    <t>02</t>
  </si>
  <si>
    <t>03</t>
  </si>
  <si>
    <t>04</t>
  </si>
  <si>
    <t>05</t>
  </si>
  <si>
    <t>06</t>
  </si>
  <si>
    <t>INDICE</t>
  </si>
  <si>
    <t>Intereses Op Repo</t>
  </si>
  <si>
    <t>Ventas de Instrumentos</t>
  </si>
  <si>
    <t>ANEXO I</t>
  </si>
  <si>
    <t>07</t>
  </si>
  <si>
    <t>Las 4 Notas y el Anexo I, II que acompañan son parte integrante de estos Estados Financieros</t>
  </si>
  <si>
    <t>Contratos en Reporto</t>
  </si>
  <si>
    <t>ÍNDICE</t>
  </si>
  <si>
    <t>COMPOSICIÓN DE LAS INVERSIONES DEL FONDO ANEXO I</t>
  </si>
  <si>
    <t>COMPOSICIÓN DE LAS INVERSIONES OP REPO ANEXO II</t>
  </si>
  <si>
    <t>FONDO MUTUO PARA TODOS RENTA FIJA EN GUARANÍES</t>
  </si>
  <si>
    <t>Financiera UENO</t>
  </si>
  <si>
    <t>Matriculación</t>
  </si>
  <si>
    <t>2do. TRIMESTRE</t>
  </si>
  <si>
    <t>Abril</t>
  </si>
  <si>
    <t>Mayo</t>
  </si>
  <si>
    <t>Junio</t>
  </si>
  <si>
    <t>3er. TRIMESTRE</t>
  </si>
  <si>
    <t>Julio</t>
  </si>
  <si>
    <t>Agosto</t>
  </si>
  <si>
    <t>Septiembre</t>
  </si>
  <si>
    <t>OTROS INGRESOS</t>
  </si>
  <si>
    <t>Ajuste por Redondeo Decimales</t>
  </si>
  <si>
    <t>OTROS EGRESOS</t>
  </si>
  <si>
    <t>BONOS</t>
  </si>
  <si>
    <t>CDA</t>
  </si>
  <si>
    <t>Alpaca S.A.</t>
  </si>
  <si>
    <t>Automaq S.A.E.C.A.</t>
  </si>
  <si>
    <t>Banco Familiar S.A.E.C.A.</t>
  </si>
  <si>
    <t>Banco Itaú Paraguay S.A.</t>
  </si>
  <si>
    <t>Banco Regional S.A.E.C.A.</t>
  </si>
  <si>
    <t>Banco Rio S.A.E.C.A.</t>
  </si>
  <si>
    <t>Biotec del Paraguay S.A.</t>
  </si>
  <si>
    <t>Electroban S.A.E.C.A.</t>
  </si>
  <si>
    <t>Finexpar S.A.E.C.A.</t>
  </si>
  <si>
    <t>Gas Corona S.A.E.C.A.</t>
  </si>
  <si>
    <t>Grupo Vazquez S.A.E.</t>
  </si>
  <si>
    <t>Interfisa Banco S.A.E.C.A.</t>
  </si>
  <si>
    <t>ITTI S.A.E.C.A.</t>
  </si>
  <si>
    <t>Núcleo S.A.</t>
  </si>
  <si>
    <t>Telecel S.A.</t>
  </si>
  <si>
    <t>Vision Banco S.A.E.C.A.</t>
  </si>
  <si>
    <t>Financiero</t>
  </si>
  <si>
    <t>Paraguay</t>
  </si>
  <si>
    <t>PYG</t>
  </si>
  <si>
    <t>TOTAL GENERAL</t>
  </si>
  <si>
    <t>TOTAL 31/12/2022</t>
  </si>
  <si>
    <t>4to. TRIMESTRE</t>
  </si>
  <si>
    <t>OCTUBRE</t>
  </si>
  <si>
    <t>NOVIEMBRE</t>
  </si>
  <si>
    <t>DICIEMBRE</t>
  </si>
  <si>
    <t>LA ADMINISTRADORA será responsable de la administración del FONDO MUTUO PARA TODOS RENTA FIJA EN GUARANÍES, que en adelante se denominará FONDO PARA TODOS, registrado en la Comisión Nacional de Valores de conformidad con la Resolución N.º 51 E/21 de fecha 20 de diciembre del 2021, el cual se regirá por el REGLAMENTO INTERNO, aprobado por Resolución 51 E/21 de fecha 20 de diciembre del 2021. El objeto del FONDO PARA TODOS será invertir en instrumentos de deuda. Está dirigido a personas físicas y jurídicas con horizonte de inversión acordes con la política de inversión del fondo. El riesgo del inversionista estará determinado por la naturaleza de los instrumentos en los que se inviertan los activos del FONDO PARA TODOS, de acuerdo con lo expuesto en la política de inversiones y diversificación de estas.</t>
  </si>
  <si>
    <t xml:space="preserve">BONOS </t>
  </si>
  <si>
    <t>Cementos Concepción S.A.</t>
  </si>
  <si>
    <t xml:space="preserve">Financiera Paraguayo </t>
  </si>
  <si>
    <t>Frigorífico Concepción S.A.</t>
  </si>
  <si>
    <t xml:space="preserve">Izaguirre Barrail Inversora </t>
  </si>
  <si>
    <t>Sudameris Bank S.A.E.C.A.</t>
  </si>
  <si>
    <t>ueno Holding S.A.E.C.A.</t>
  </si>
  <si>
    <t>null</t>
  </si>
  <si>
    <t>SOLO</t>
  </si>
  <si>
    <t>GRUPO VAZQUEZ</t>
  </si>
  <si>
    <t>GRUPO CARTES</t>
  </si>
  <si>
    <t>Grupo</t>
  </si>
  <si>
    <t>-</t>
  </si>
  <si>
    <t>Correspondiente al 31/12/2023 comparativo al 31/12/2022</t>
  </si>
  <si>
    <t>TOTAL 31/12/2023</t>
  </si>
  <si>
    <t xml:space="preserve">El período que cubre los Estados Contables es del 01 de enero al 31 de diciembre del 2023 de forma comparativa con el mismo periodo del año anterior. </t>
  </si>
  <si>
    <t>BONOS SUBORDINADOS</t>
  </si>
  <si>
    <t>Banco Continental S.A.E.C.A.</t>
  </si>
  <si>
    <t>Cementos Concepción S.A.E.</t>
  </si>
  <si>
    <t>Financiera Paraguayo Japonesa</t>
  </si>
  <si>
    <t>BONOS FINANCIEROS</t>
  </si>
  <si>
    <t>INDEX S.A.C.I.</t>
  </si>
  <si>
    <t>Izaguirre Barrail Inversora S.A.E.C.A.</t>
  </si>
  <si>
    <t>S.A.C.I. H. Petersen</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</si>
  <si>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Gantari"/>
      </rPr>
      <t xml:space="preserve"> </t>
    </r>
    <r>
      <rPr>
        <sz val="11"/>
        <color theme="1"/>
        <rFont val="Gantari"/>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</si>
  <si>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El Fondo Mutuo solo opera en moneda local, por eso no cuenta con reporte sobre </t>
    </r>
    <r>
      <rPr>
        <i/>
        <u/>
        <sz val="11"/>
        <color theme="1"/>
        <rFont val="Gantari"/>
      </rPr>
      <t>Posición en Moneda Extranjera.</t>
    </r>
  </si>
  <si>
    <r>
      <t xml:space="preserve">El Fondo Mutuo opera de forma exclusiva en moneda local, razón por la cual no arroja con </t>
    </r>
    <r>
      <rPr>
        <i/>
        <u/>
        <sz val="11"/>
        <color theme="1"/>
        <rFont val="Gantari"/>
      </rPr>
      <t>Diferencia de Cambio en Moneda Extranjera</t>
    </r>
  </si>
  <si>
    <r>
      <t xml:space="preserve">    </t>
    </r>
    <r>
      <rPr>
        <b/>
        <sz val="11"/>
        <color theme="1"/>
        <rFont val="Gantari"/>
      </rPr>
      <t xml:space="preserve">4.1) </t>
    </r>
    <r>
      <rPr>
        <b/>
        <u/>
        <sz val="11"/>
        <color theme="1"/>
        <rFont val="Gantari"/>
      </rPr>
      <t>Disponibilidades:</t>
    </r>
    <r>
      <rPr>
        <sz val="11"/>
        <color theme="1"/>
        <rFont val="Gantari"/>
      </rPr>
      <t xml:space="preserve"> Esta cuenta esta compuesta por los saldos en los bancos a la fecha de estos estados financieros</t>
    </r>
  </si>
  <si>
    <r>
      <t xml:space="preserve">    </t>
    </r>
    <r>
      <rPr>
        <b/>
        <sz val="11"/>
        <color theme="1"/>
        <rFont val="Gantari"/>
      </rPr>
      <t xml:space="preserve">4.3) </t>
    </r>
    <r>
      <rPr>
        <b/>
        <u/>
        <sz val="11"/>
        <color theme="1"/>
        <rFont val="Gantari"/>
      </rPr>
      <t>Comisión a Pagar a la Administradora</t>
    </r>
    <r>
      <rPr>
        <u/>
        <sz val="11"/>
        <color theme="1"/>
        <rFont val="Gantari"/>
      </rPr>
      <t>:</t>
    </r>
    <r>
      <rPr>
        <sz val="11"/>
        <color theme="1"/>
        <rFont val="Gantari"/>
      </rPr>
      <t xml:space="preserve"> Esta compuesta por los saldos de las comisiones por administración del fondo del mes.</t>
    </r>
  </si>
  <si>
    <r>
      <t xml:space="preserve">    </t>
    </r>
    <r>
      <rPr>
        <b/>
        <sz val="11"/>
        <color theme="1"/>
        <rFont val="Gantari"/>
      </rPr>
      <t xml:space="preserve">4.4) </t>
    </r>
    <r>
      <rPr>
        <b/>
        <u/>
        <sz val="11"/>
        <color theme="1"/>
        <rFont val="Gantari"/>
      </rPr>
      <t>Resultado por Tenencia de Inversiones</t>
    </r>
    <r>
      <rPr>
        <u/>
        <sz val="11"/>
        <color theme="1"/>
        <rFont val="Gantari"/>
      </rPr>
      <t>:</t>
    </r>
    <r>
      <rPr>
        <sz val="11"/>
        <color theme="1"/>
        <rFont val="Gantari"/>
      </rPr>
      <t xml:space="preserve"> Esta cuenta se compone por el rendimiento de las inversiones de títulos en el período, con resultados negativos por constituir inversiones con vencimientos múltiples en el período.</t>
    </r>
  </si>
  <si>
    <r>
      <t xml:space="preserve">    </t>
    </r>
    <r>
      <rPr>
        <b/>
        <sz val="11"/>
        <color theme="1"/>
        <rFont val="Gantari"/>
      </rPr>
      <t xml:space="preserve">4.5) </t>
    </r>
    <r>
      <rPr>
        <b/>
        <u/>
        <sz val="11"/>
        <color theme="1"/>
        <rFont val="Gantari"/>
      </rPr>
      <t>Otros Ingresos / Otros Egresos</t>
    </r>
    <r>
      <rPr>
        <u/>
        <sz val="11"/>
        <color theme="1"/>
        <rFont val="Gantari"/>
      </rPr>
      <t>:</t>
    </r>
    <r>
      <rPr>
        <sz val="11"/>
        <color theme="1"/>
        <rFont val="Gantari"/>
      </rPr>
      <t xml:space="preserve"> Esta cuenta se compone por importes que no son parte de las operaciones ordinarias.</t>
    </r>
  </si>
  <si>
    <r>
      <t xml:space="preserve">Resultado por tenencia de inversiones </t>
    </r>
    <r>
      <rPr>
        <b/>
        <sz val="11"/>
        <color theme="1"/>
        <rFont val="Gantari"/>
      </rPr>
      <t>(Nota 4.4)</t>
    </r>
  </si>
  <si>
    <r>
      <t xml:space="preserve">Otros Ingresos </t>
    </r>
    <r>
      <rPr>
        <b/>
        <sz val="11"/>
        <color theme="1"/>
        <rFont val="Gantari"/>
      </rPr>
      <t>(Nota 4.5)</t>
    </r>
  </si>
  <si>
    <r>
      <t xml:space="preserve">Otros Egresos </t>
    </r>
    <r>
      <rPr>
        <b/>
        <sz val="11"/>
        <color theme="1"/>
        <rFont val="Gantari"/>
      </rPr>
      <t>(Nota 4.5)</t>
    </r>
  </si>
  <si>
    <r>
      <t xml:space="preserve">Disponibilidades </t>
    </r>
    <r>
      <rPr>
        <b/>
        <sz val="11"/>
        <color rgb="FF000000"/>
        <rFont val="Gantari"/>
      </rPr>
      <t>(Nota 4.1)</t>
    </r>
  </si>
  <si>
    <r>
      <t xml:space="preserve">Inversiones </t>
    </r>
    <r>
      <rPr>
        <b/>
        <u/>
        <sz val="11"/>
        <color theme="10"/>
        <rFont val="Gantari"/>
      </rPr>
      <t>Anexo I</t>
    </r>
  </si>
  <si>
    <r>
      <t xml:space="preserve">Acreedores por Operaciones </t>
    </r>
    <r>
      <rPr>
        <b/>
        <sz val="11"/>
        <color rgb="FF000000"/>
        <rFont val="Gantari"/>
      </rPr>
      <t>(Nota 4.2)</t>
    </r>
  </si>
  <si>
    <r>
      <t xml:space="preserve">Comisiones a pagar a la administradora </t>
    </r>
    <r>
      <rPr>
        <b/>
        <sz val="11"/>
        <color rgb="FF000000"/>
        <rFont val="Gantari"/>
      </rPr>
      <t>(Nota 4.3)</t>
    </r>
  </si>
  <si>
    <t>Penalización</t>
  </si>
  <si>
    <t>Intereses Financieros</t>
  </si>
  <si>
    <r>
      <rPr>
        <b/>
        <sz val="16"/>
        <color theme="1"/>
        <rFont val="Gantari"/>
      </rPr>
      <t xml:space="preserve">ESTADOS FINANCIEROS
FONDO MUTUO PARA TODOS RENTA FIJA EN GUARANÍES
</t>
    </r>
    <r>
      <rPr>
        <u/>
        <sz val="14"/>
        <color theme="1"/>
        <rFont val="Gantari"/>
      </rPr>
      <t>s/ Res. N° 35/2023</t>
    </r>
  </si>
  <si>
    <t>Cadiem AFPISA, es la encargada de la custodia de activos del Fondo. Todos los títulos físicos son resguardados en la caja de Valores del Paraguay.</t>
  </si>
  <si>
    <t>Los estados financieros se han preparado de acuerdo con normas contables y criterios de valuación dictados por la Super Intendencia de Valores y con normas de información financiera vigentes en el Paraguay.</t>
  </si>
  <si>
    <t>La cartera de inversiones está compuesta por el siguiente detalle, el criterio de evaluación es por el devengamiento diario. Al cierre de ejercicio 2023 la cartera esta concentrada en grupos económicos de la siguiente manera; Grupo Cartes 1,68%, Grupo Vázquez 11,54% con relación al Patrimonio Total del Fondo.</t>
  </si>
  <si>
    <t>Grupo Vázquez S.A.E.</t>
  </si>
  <si>
    <t>Visión Banco S.A.E.C.A.</t>
  </si>
  <si>
    <t>La cartera de inversiones está compuesta por el siguiente detalle, el criterio de evaluación es por el devengamiento diario. Al cierre de ejercicio 2022 la cartera esta concentrada en grupos económicos de la siguiente manera; Grupo Cartes 2,77%, Grupo Vázquez 15,12% con relación al Patrimonio Total del Fondo.</t>
  </si>
  <si>
    <r>
      <t xml:space="preserve">    </t>
    </r>
    <r>
      <rPr>
        <b/>
        <sz val="11"/>
        <color theme="1"/>
        <rFont val="Gantari"/>
      </rPr>
      <t xml:space="preserve">4.2) </t>
    </r>
    <r>
      <rPr>
        <b/>
        <u/>
        <sz val="11"/>
        <color theme="1"/>
        <rFont val="Gantari"/>
      </rPr>
      <t>Acreedores por Operación:</t>
    </r>
    <r>
      <rPr>
        <sz val="11"/>
        <color theme="1"/>
        <rFont val="Gantari"/>
      </rPr>
      <t xml:space="preserve"> Corresponde al cobro por matriculación que le cobra por única vez a cada cuotapartista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</si>
</sst>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dd\ mmmmm\ yyyy"/>
    <numFmt numFmtId="167" formatCode="_ * #,##0.000000_ ;_ * \-#,##0.000000_ ;_ * &quot;-&quot;??????_ ;_ @_ "/>
    <numFmt numFmtId="168" formatCode="_(* #,##0.00_);_(* \(#,##0.00\);_(* &quot;-&quot;??_);_(@_)"/>
    <numFmt numFmtId="169" formatCode="#,##0.00#;\(#,##0.00#\-\)"/>
  </numFmts>
  <fonts count="27"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indexed="8"/>
      <name val="Museo Sans 100"/>
      <family val="3"/>
    </font>
    <font>
      <b/>
      <sz val="11"/>
      <color theme="1"/>
      <name val="Calibri"/>
      <family val="2"/>
      <scheme val="minor"/>
    </font>
    <font>
      <sz val="11"/>
      <color theme="1"/>
      <name val="Gantari"/>
    </font>
    <font>
      <b/>
      <sz val="16"/>
      <color theme="1"/>
      <name val="Gantari"/>
    </font>
    <font>
      <u/>
      <sz val="14"/>
      <color theme="1"/>
      <name val="Gantari"/>
    </font>
    <font>
      <u/>
      <sz val="11"/>
      <color theme="10"/>
      <name val="Gantari"/>
    </font>
    <font>
      <sz val="11"/>
      <name val="Gantari"/>
    </font>
    <font>
      <b/>
      <sz val="11"/>
      <color indexed="72"/>
      <name val="Gantari"/>
    </font>
    <font>
      <b/>
      <sz val="11"/>
      <name val="Gantari"/>
    </font>
    <font>
      <sz val="11"/>
      <color indexed="8"/>
      <name val="Gantari"/>
    </font>
    <font>
      <b/>
      <sz val="11"/>
      <color theme="1"/>
      <name val="Gantari"/>
    </font>
    <font>
      <b/>
      <u/>
      <sz val="11"/>
      <color theme="1"/>
      <name val="Gantari"/>
    </font>
    <font>
      <i/>
      <u/>
      <sz val="11"/>
      <color theme="1"/>
      <name val="Gantari"/>
    </font>
    <font>
      <sz val="11"/>
      <color rgb="FF000000"/>
      <name val="Gantari"/>
    </font>
    <font>
      <u/>
      <sz val="11"/>
      <color theme="1"/>
      <name val="Gantari"/>
    </font>
    <font>
      <sz val="11"/>
      <color rgb="FFFF0000"/>
      <name val="Gantari"/>
    </font>
    <font>
      <b/>
      <sz val="8"/>
      <color theme="1"/>
      <name val="Gantari"/>
    </font>
    <font>
      <b/>
      <sz val="11"/>
      <color rgb="FF000000"/>
      <name val="Gantari"/>
    </font>
    <font>
      <b/>
      <u/>
      <sz val="11"/>
      <color theme="10"/>
      <name val="Gantari"/>
    </font>
    <font>
      <b/>
      <sz val="8"/>
      <color indexed="72"/>
      <name val="Gantari"/>
    </font>
  </fonts>
  <fills count="4">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8" fontId="4" fillId="0" borderId="0" applyFont="0" applyFill="0" applyBorder="0" applyAlignment="0" applyProtection="0"/>
    <xf numFmtId="0" fontId="5" fillId="0" borderId="0"/>
    <xf numFmtId="0" fontId="6" fillId="0" borderId="0" applyNumberFormat="0" applyFill="0" applyBorder="0" applyAlignment="0" applyProtection="0"/>
    <xf numFmtId="9" fontId="1" fillId="0" borderId="0" applyFont="0" applyFill="0" applyBorder="0" applyAlignment="0" applyProtection="0"/>
  </cellStyleXfs>
  <cellXfs count="176">
    <xf numFmtId="0" fontId="0" fillId="0" borderId="0" xfId="0"/>
    <xf numFmtId="0" fontId="7" fillId="0" borderId="0" xfId="0" applyFont="1" applyAlignment="1">
      <alignment vertical="top"/>
    </xf>
    <xf numFmtId="41" fontId="0" fillId="0" borderId="0" xfId="1" applyFont="1"/>
    <xf numFmtId="41" fontId="8" fillId="0" borderId="0" xfId="0" applyNumberFormat="1" applyFont="1"/>
    <xf numFmtId="10" fontId="0" fillId="0" borderId="0" xfId="10" applyNumberFormat="1" applyFont="1"/>
    <xf numFmtId="0" fontId="9" fillId="0" borderId="0" xfId="0" applyFont="1"/>
    <xf numFmtId="0" fontId="12" fillId="0" borderId="0" xfId="9" applyNumberFormat="1" applyFont="1" applyFill="1" applyBorder="1" applyAlignment="1"/>
    <xf numFmtId="0" fontId="13" fillId="0" borderId="0" xfId="0" applyFont="1" applyAlignment="1">
      <alignment vertical="top"/>
    </xf>
    <xf numFmtId="0" fontId="13" fillId="0" borderId="0" xfId="0" applyFont="1" applyAlignment="1">
      <alignment horizontal="left" vertical="top"/>
    </xf>
    <xf numFmtId="0" fontId="14" fillId="0" borderId="0" xfId="0" applyFont="1" applyAlignment="1">
      <alignment vertical="top"/>
    </xf>
    <xf numFmtId="0" fontId="15" fillId="0" borderId="14" xfId="0" applyFont="1" applyBorder="1" applyAlignment="1">
      <alignment horizontal="centerContinuous" vertical="top"/>
    </xf>
    <xf numFmtId="0" fontId="15" fillId="0" borderId="1" xfId="0" applyFont="1" applyBorder="1" applyAlignment="1">
      <alignment horizontal="centerContinuous" vertical="top"/>
    </xf>
    <xf numFmtId="166" fontId="14" fillId="0" borderId="0" xfId="0" applyNumberFormat="1" applyFont="1" applyAlignment="1">
      <alignment vertical="top"/>
    </xf>
    <xf numFmtId="14" fontId="15" fillId="0" borderId="1" xfId="0" applyNumberFormat="1" applyFont="1" applyBorder="1" applyAlignment="1">
      <alignment horizontal="centerContinuous" vertical="top"/>
    </xf>
    <xf numFmtId="0" fontId="14" fillId="0" borderId="0" xfId="0" applyFont="1"/>
    <xf numFmtId="14" fontId="13" fillId="0" borderId="0" xfId="0" applyNumberFormat="1" applyFont="1" applyAlignment="1">
      <alignment horizontal="center" vertical="center"/>
    </xf>
    <xf numFmtId="0" fontId="13" fillId="0" borderId="0" xfId="0" applyFont="1" applyAlignment="1">
      <alignment horizontal="center" vertical="center"/>
    </xf>
    <xf numFmtId="0" fontId="9" fillId="0" borderId="0" xfId="0" applyFont="1" applyAlignment="1">
      <alignment wrapText="1"/>
    </xf>
    <xf numFmtId="0" fontId="14" fillId="0" borderId="1" xfId="0" applyFont="1" applyBorder="1" applyAlignment="1">
      <alignment horizontal="center" vertical="center" wrapText="1"/>
    </xf>
    <xf numFmtId="0" fontId="16" fillId="0" borderId="8" xfId="0" applyFont="1" applyBorder="1" applyAlignment="1">
      <alignment horizontal="left"/>
    </xf>
    <xf numFmtId="0" fontId="16" fillId="0" borderId="0" xfId="0" applyFont="1" applyAlignment="1">
      <alignment vertical="top"/>
    </xf>
    <xf numFmtId="0" fontId="16" fillId="0" borderId="0" xfId="0" applyFont="1" applyAlignment="1">
      <alignment horizontal="center" vertical="top"/>
    </xf>
    <xf numFmtId="14" fontId="16" fillId="0" borderId="0" xfId="0" applyNumberFormat="1" applyFont="1" applyAlignment="1">
      <alignment horizontal="center" vertical="top"/>
    </xf>
    <xf numFmtId="3" fontId="16" fillId="0" borderId="0" xfId="0" applyNumberFormat="1" applyFont="1" applyAlignment="1">
      <alignment horizontal="right" vertical="top"/>
    </xf>
    <xf numFmtId="3" fontId="16" fillId="0" borderId="0" xfId="0" applyNumberFormat="1" applyFont="1" applyAlignment="1">
      <alignment vertical="top"/>
    </xf>
    <xf numFmtId="169" fontId="16" fillId="0" borderId="9" xfId="0" applyNumberFormat="1" applyFont="1" applyBorder="1" applyAlignment="1">
      <alignment horizontal="center" vertical="top"/>
    </xf>
    <xf numFmtId="0" fontId="17" fillId="0" borderId="8" xfId="0" applyFont="1" applyBorder="1"/>
    <xf numFmtId="0" fontId="17" fillId="0" borderId="0" xfId="0" applyFont="1"/>
    <xf numFmtId="41" fontId="17" fillId="0" borderId="16" xfId="1" applyFont="1" applyBorder="1" applyAlignment="1"/>
    <xf numFmtId="0" fontId="17" fillId="0" borderId="9" xfId="0" applyFont="1" applyBorder="1"/>
    <xf numFmtId="0" fontId="9" fillId="0" borderId="13" xfId="0" applyFont="1" applyBorder="1"/>
    <xf numFmtId="0" fontId="9" fillId="0" borderId="14" xfId="0" applyFont="1" applyBorder="1"/>
    <xf numFmtId="0" fontId="9" fillId="0" borderId="15" xfId="0" applyFont="1" applyBorder="1"/>
    <xf numFmtId="0" fontId="16" fillId="0" borderId="8" xfId="0" applyFont="1" applyBorder="1" applyAlignment="1">
      <alignment horizontal="center" vertical="top"/>
    </xf>
    <xf numFmtId="0" fontId="12" fillId="0" borderId="0" xfId="9" applyFont="1" applyAlignment="1"/>
    <xf numFmtId="165" fontId="9" fillId="0" borderId="0" xfId="1" applyNumberFormat="1" applyFont="1"/>
    <xf numFmtId="43" fontId="9" fillId="0" borderId="0" xfId="0" applyNumberFormat="1" applyFont="1"/>
    <xf numFmtId="0" fontId="17" fillId="0" borderId="0" xfId="0" applyFont="1" applyAlignment="1">
      <alignment horizontal="left" wrapText="1"/>
    </xf>
    <xf numFmtId="0" fontId="9" fillId="0" borderId="0" xfId="0" applyFont="1" applyAlignment="1">
      <alignment vertical="top" wrapText="1"/>
    </xf>
    <xf numFmtId="0" fontId="17" fillId="0" borderId="0" xfId="0" applyFont="1" applyAlignment="1">
      <alignment horizontal="left" vertical="center" wrapText="1"/>
    </xf>
    <xf numFmtId="0" fontId="9" fillId="0" borderId="0" xfId="0" applyFont="1" applyAlignment="1">
      <alignment horizontal="left" wrapText="1"/>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17" fillId="0" borderId="0" xfId="0" applyFont="1" applyAlignment="1">
      <alignment wrapText="1"/>
    </xf>
    <xf numFmtId="0" fontId="9" fillId="0" borderId="1" xfId="0" applyFont="1" applyBorder="1" applyAlignment="1">
      <alignment horizontal="justify" vertical="center"/>
    </xf>
    <xf numFmtId="165" fontId="9" fillId="0" borderId="1" xfId="1" applyNumberFormat="1" applyFont="1" applyBorder="1" applyAlignment="1">
      <alignment horizontal="center" vertical="center"/>
    </xf>
    <xf numFmtId="41" fontId="9" fillId="0" borderId="2" xfId="1" applyFont="1" applyBorder="1" applyAlignment="1">
      <alignment horizontal="center" vertical="center"/>
    </xf>
    <xf numFmtId="41" fontId="9" fillId="0" borderId="4" xfId="1" applyFont="1" applyBorder="1" applyAlignment="1">
      <alignment horizontal="center" vertical="center"/>
    </xf>
    <xf numFmtId="41" fontId="17" fillId="0" borderId="1" xfId="1" applyFont="1" applyBorder="1" applyAlignment="1">
      <alignment horizontal="center" vertical="center"/>
    </xf>
    <xf numFmtId="0" fontId="17" fillId="0" borderId="1" xfId="0" applyFont="1" applyBorder="1" applyAlignment="1">
      <alignment horizontal="center" vertical="center" wrapText="1"/>
    </xf>
    <xf numFmtId="0" fontId="17" fillId="0" borderId="10" xfId="0" applyFont="1" applyBorder="1"/>
    <xf numFmtId="0" fontId="17" fillId="0" borderId="6" xfId="0" applyFont="1" applyBorder="1"/>
    <xf numFmtId="0" fontId="17" fillId="0" borderId="7" xfId="0" applyFont="1" applyBorder="1"/>
    <xf numFmtId="0" fontId="9" fillId="0" borderId="2" xfId="0" applyFont="1" applyBorder="1"/>
    <xf numFmtId="164" fontId="9" fillId="0" borderId="2" xfId="1" applyNumberFormat="1" applyFont="1" applyBorder="1" applyAlignment="1">
      <alignment horizontal="center" vertical="center"/>
    </xf>
    <xf numFmtId="0" fontId="9" fillId="0" borderId="3" xfId="0" applyFont="1" applyBorder="1"/>
    <xf numFmtId="164" fontId="9" fillId="0" borderId="3" xfId="1" applyNumberFormat="1" applyFont="1" applyBorder="1" applyAlignment="1">
      <alignment horizontal="center" vertical="center"/>
    </xf>
    <xf numFmtId="41" fontId="9" fillId="0" borderId="3" xfId="1" applyFont="1" applyBorder="1" applyAlignment="1">
      <alignment horizontal="center" vertical="center"/>
    </xf>
    <xf numFmtId="0" fontId="9" fillId="0" borderId="4" xfId="0" applyFont="1" applyBorder="1"/>
    <xf numFmtId="164" fontId="9" fillId="0" borderId="4" xfId="1" applyNumberFormat="1" applyFont="1" applyBorder="1" applyAlignment="1">
      <alignment horizontal="center" vertical="center"/>
    </xf>
    <xf numFmtId="0" fontId="17" fillId="0" borderId="5" xfId="0" applyFont="1" applyBorder="1"/>
    <xf numFmtId="0" fontId="9" fillId="0" borderId="2" xfId="0" applyFont="1" applyBorder="1" applyAlignment="1">
      <alignment horizontal="left"/>
    </xf>
    <xf numFmtId="164" fontId="9" fillId="0" borderId="2" xfId="1" applyNumberFormat="1" applyFont="1" applyBorder="1" applyAlignment="1">
      <alignment horizontal="left"/>
    </xf>
    <xf numFmtId="165" fontId="9" fillId="0" borderId="2" xfId="1" applyNumberFormat="1" applyFont="1" applyBorder="1" applyAlignment="1">
      <alignment horizontal="left"/>
    </xf>
    <xf numFmtId="41" fontId="9" fillId="0" borderId="2" xfId="1" applyFont="1" applyBorder="1" applyAlignment="1">
      <alignment horizontal="left"/>
    </xf>
    <xf numFmtId="165" fontId="9" fillId="0" borderId="3" xfId="1" applyNumberFormat="1" applyFont="1" applyBorder="1" applyAlignment="1">
      <alignment horizontal="center" vertical="center"/>
    </xf>
    <xf numFmtId="165" fontId="9" fillId="0" borderId="4" xfId="1" applyNumberFormat="1" applyFont="1" applyBorder="1" applyAlignment="1">
      <alignment horizontal="center" vertical="center"/>
    </xf>
    <xf numFmtId="165" fontId="9" fillId="0" borderId="2" xfId="1" applyNumberFormat="1" applyFont="1" applyBorder="1" applyAlignment="1">
      <alignment horizontal="center" vertical="center"/>
    </xf>
    <xf numFmtId="165" fontId="9" fillId="0" borderId="4" xfId="1" applyNumberFormat="1" applyFont="1" applyFill="1" applyBorder="1" applyAlignment="1">
      <alignment horizontal="center" vertical="center"/>
    </xf>
    <xf numFmtId="164" fontId="9" fillId="0" borderId="0" xfId="1" applyNumberFormat="1" applyFont="1" applyBorder="1" applyAlignment="1">
      <alignment horizontal="right" vertical="center"/>
    </xf>
    <xf numFmtId="41" fontId="20" fillId="0" borderId="0" xfId="1" applyFont="1" applyBorder="1"/>
    <xf numFmtId="41" fontId="9" fillId="0" borderId="0" xfId="1" applyFont="1" applyBorder="1" applyAlignment="1">
      <alignment horizontal="center" vertical="center"/>
    </xf>
    <xf numFmtId="0" fontId="17" fillId="0" borderId="2" xfId="0" applyFont="1" applyBorder="1" applyAlignment="1">
      <alignment horizontal="center" vertical="center"/>
    </xf>
    <xf numFmtId="41" fontId="9" fillId="0" borderId="2" xfId="1" applyFont="1" applyBorder="1"/>
    <xf numFmtId="41" fontId="9" fillId="0" borderId="0" xfId="1" applyFont="1" applyBorder="1"/>
    <xf numFmtId="41" fontId="9" fillId="0" borderId="0" xfId="0" applyNumberFormat="1" applyFont="1"/>
    <xf numFmtId="41" fontId="9" fillId="0" borderId="4" xfId="1" applyFont="1" applyBorder="1"/>
    <xf numFmtId="0" fontId="17" fillId="0" borderId="4" xfId="0" applyFont="1" applyBorder="1" applyAlignment="1">
      <alignment horizontal="center" vertical="center"/>
    </xf>
    <xf numFmtId="0" fontId="9" fillId="0" borderId="1" xfId="0" applyFont="1" applyBorder="1"/>
    <xf numFmtId="41" fontId="9" fillId="0" borderId="1" xfId="1" applyFont="1" applyBorder="1"/>
    <xf numFmtId="41" fontId="9" fillId="0" borderId="0" xfId="0" applyNumberFormat="1" applyFont="1" applyAlignment="1">
      <alignment wrapText="1"/>
    </xf>
    <xf numFmtId="41" fontId="22" fillId="0" borderId="0" xfId="0" applyNumberFormat="1" applyFont="1"/>
    <xf numFmtId="0" fontId="12" fillId="0" borderId="0" xfId="9" applyFont="1"/>
    <xf numFmtId="0" fontId="17" fillId="0" borderId="1" xfId="0" applyFont="1" applyBorder="1"/>
    <xf numFmtId="41" fontId="17" fillId="0" borderId="2" xfId="1" applyFont="1" applyBorder="1"/>
    <xf numFmtId="0" fontId="18" fillId="0" borderId="8" xfId="0" applyFont="1" applyBorder="1"/>
    <xf numFmtId="41" fontId="17" fillId="0" borderId="3" xfId="1" applyFont="1" applyBorder="1"/>
    <xf numFmtId="0" fontId="9" fillId="0" borderId="8" xfId="0" applyFont="1" applyBorder="1"/>
    <xf numFmtId="41" fontId="9" fillId="0" borderId="3" xfId="1" applyFont="1" applyBorder="1"/>
    <xf numFmtId="0" fontId="17" fillId="0" borderId="1" xfId="0" applyFont="1" applyBorder="1" applyAlignment="1">
      <alignment horizontal="left" vertical="center" wrapText="1"/>
    </xf>
    <xf numFmtId="41" fontId="17" fillId="0" borderId="1" xfId="1" applyFont="1" applyBorder="1" applyAlignment="1">
      <alignment horizontal="center" vertical="center" wrapText="1"/>
    </xf>
    <xf numFmtId="0" fontId="17" fillId="0" borderId="1" xfId="0" applyFont="1" applyBorder="1" applyAlignment="1">
      <alignment horizontal="left" wrapText="1"/>
    </xf>
    <xf numFmtId="41" fontId="9" fillId="0" borderId="9" xfId="1" applyFont="1" applyBorder="1" applyAlignment="1">
      <alignment horizontal="center"/>
    </xf>
    <xf numFmtId="41" fontId="17" fillId="0" borderId="1" xfId="1" applyFont="1" applyBorder="1" applyAlignment="1">
      <alignment horizontal="center"/>
    </xf>
    <xf numFmtId="0" fontId="23" fillId="0" borderId="0" xfId="0" applyFont="1" applyAlignment="1">
      <alignment horizontal="left"/>
    </xf>
    <xf numFmtId="41" fontId="9" fillId="0" borderId="0" xfId="1" applyFont="1"/>
    <xf numFmtId="0" fontId="17" fillId="0" borderId="1" xfId="0" applyFont="1" applyBorder="1" applyAlignment="1">
      <alignment horizontal="center"/>
    </xf>
    <xf numFmtId="41" fontId="17" fillId="0" borderId="1" xfId="1" applyFont="1" applyFill="1" applyBorder="1"/>
    <xf numFmtId="0" fontId="17" fillId="0" borderId="2" xfId="0" applyFont="1" applyBorder="1"/>
    <xf numFmtId="41" fontId="9" fillId="0" borderId="2" xfId="1" applyFont="1" applyFill="1" applyBorder="1"/>
    <xf numFmtId="41" fontId="9" fillId="0" borderId="3" xfId="1" applyFont="1" applyFill="1" applyBorder="1"/>
    <xf numFmtId="0" fontId="17" fillId="0" borderId="4" xfId="0" applyFont="1" applyBorder="1"/>
    <xf numFmtId="41" fontId="17" fillId="0" borderId="4" xfId="1" applyFont="1" applyFill="1" applyBorder="1"/>
    <xf numFmtId="41" fontId="9" fillId="0" borderId="4" xfId="1" applyFont="1" applyFill="1" applyBorder="1"/>
    <xf numFmtId="14" fontId="17" fillId="0" borderId="1" xfId="0" applyNumberFormat="1" applyFont="1" applyBorder="1" applyAlignment="1">
      <alignment horizontal="center"/>
    </xf>
    <xf numFmtId="41" fontId="9" fillId="0" borderId="2" xfId="1" applyFont="1" applyBorder="1" applyAlignment="1"/>
    <xf numFmtId="41" fontId="17" fillId="0" borderId="1" xfId="1" applyFont="1" applyBorder="1"/>
    <xf numFmtId="41" fontId="17" fillId="0" borderId="6" xfId="1" applyFont="1" applyBorder="1"/>
    <xf numFmtId="0" fontId="24" fillId="2" borderId="1" xfId="0" applyFont="1" applyFill="1" applyBorder="1" applyAlignment="1">
      <alignment horizontal="center" vertical="center"/>
    </xf>
    <xf numFmtId="14" fontId="24" fillId="2" borderId="1" xfId="0" applyNumberFormat="1" applyFont="1" applyFill="1" applyBorder="1" applyAlignment="1">
      <alignment horizontal="center" vertical="center"/>
    </xf>
    <xf numFmtId="14" fontId="24" fillId="2" borderId="0" xfId="0" applyNumberFormat="1" applyFont="1" applyFill="1" applyAlignment="1">
      <alignment horizontal="center" vertical="center"/>
    </xf>
    <xf numFmtId="0" fontId="20" fillId="2" borderId="3" xfId="0" applyFont="1" applyFill="1" applyBorder="1" applyAlignment="1">
      <alignment vertical="center"/>
    </xf>
    <xf numFmtId="41" fontId="20" fillId="0" borderId="3" xfId="1" applyFont="1" applyBorder="1" applyAlignment="1">
      <alignment horizontal="center" vertical="center"/>
    </xf>
    <xf numFmtId="41" fontId="20" fillId="2" borderId="0" xfId="1" applyFont="1" applyFill="1" applyBorder="1" applyAlignment="1">
      <alignment horizontal="center" vertical="center"/>
    </xf>
    <xf numFmtId="41" fontId="20" fillId="2" borderId="3" xfId="1" applyFont="1" applyFill="1" applyBorder="1" applyAlignment="1">
      <alignment horizontal="center" vertical="center"/>
    </xf>
    <xf numFmtId="41" fontId="20" fillId="0" borderId="3" xfId="1" applyFont="1" applyFill="1" applyBorder="1" applyAlignment="1">
      <alignment horizontal="center" vertical="center"/>
    </xf>
    <xf numFmtId="41" fontId="20" fillId="2" borderId="8" xfId="1" applyFont="1" applyFill="1" applyBorder="1" applyAlignment="1">
      <alignment horizontal="center" vertical="center"/>
    </xf>
    <xf numFmtId="0" fontId="12" fillId="2" borderId="4" xfId="9" applyFont="1" applyFill="1" applyBorder="1" applyAlignment="1">
      <alignment vertical="center"/>
    </xf>
    <xf numFmtId="41" fontId="20" fillId="2" borderId="4" xfId="1" applyFont="1" applyFill="1" applyBorder="1" applyAlignment="1">
      <alignment horizontal="center" vertical="center"/>
    </xf>
    <xf numFmtId="0" fontId="24" fillId="2" borderId="4" xfId="0" applyFont="1" applyFill="1" applyBorder="1" applyAlignment="1">
      <alignment vertical="center"/>
    </xf>
    <xf numFmtId="41" fontId="24" fillId="2" borderId="1" xfId="1" applyFont="1" applyFill="1" applyBorder="1" applyAlignment="1">
      <alignment horizontal="center" vertical="center"/>
    </xf>
    <xf numFmtId="41" fontId="24" fillId="2" borderId="0" xfId="1" applyFont="1" applyFill="1" applyBorder="1" applyAlignment="1">
      <alignment horizontal="center" vertical="center"/>
    </xf>
    <xf numFmtId="0" fontId="24" fillId="2" borderId="1" xfId="0" applyFont="1" applyFill="1" applyBorder="1" applyAlignment="1">
      <alignment vertical="center"/>
    </xf>
    <xf numFmtId="0" fontId="20" fillId="2" borderId="2" xfId="0" applyFont="1" applyFill="1" applyBorder="1" applyAlignment="1">
      <alignment vertical="center"/>
    </xf>
    <xf numFmtId="41" fontId="20" fillId="2" borderId="2" xfId="1" applyFont="1" applyFill="1" applyBorder="1" applyAlignment="1">
      <alignment horizontal="center" vertical="center"/>
    </xf>
    <xf numFmtId="0" fontId="20" fillId="2" borderId="3" xfId="0" applyFont="1" applyFill="1" applyBorder="1" applyAlignment="1">
      <alignment horizontal="left" vertical="center"/>
    </xf>
    <xf numFmtId="41" fontId="24" fillId="0" borderId="1" xfId="1" applyFont="1" applyFill="1" applyBorder="1" applyAlignment="1">
      <alignment horizontal="center" vertical="center"/>
    </xf>
    <xf numFmtId="164" fontId="24" fillId="2" borderId="0" xfId="1" applyNumberFormat="1" applyFont="1" applyFill="1" applyBorder="1" applyAlignment="1">
      <alignment horizontal="center" vertical="center"/>
    </xf>
    <xf numFmtId="164" fontId="24" fillId="2" borderId="1" xfId="1" applyNumberFormat="1" applyFont="1" applyFill="1" applyBorder="1" applyAlignment="1">
      <alignment horizontal="center" vertical="center"/>
    </xf>
    <xf numFmtId="164" fontId="24" fillId="0" borderId="1" xfId="1" applyNumberFormat="1" applyFont="1" applyFill="1" applyBorder="1" applyAlignment="1">
      <alignment horizontal="center" vertical="center"/>
    </xf>
    <xf numFmtId="3" fontId="26" fillId="0" borderId="0" xfId="0" applyNumberFormat="1" applyFont="1" applyAlignment="1">
      <alignment vertical="top"/>
    </xf>
    <xf numFmtId="165" fontId="9" fillId="0" borderId="0" xfId="0" applyNumberFormat="1" applyFont="1"/>
    <xf numFmtId="164" fontId="9" fillId="0" borderId="0" xfId="1" applyNumberFormat="1" applyFont="1"/>
    <xf numFmtId="167" fontId="9" fillId="0" borderId="0" xfId="0" applyNumberFormat="1" applyFont="1"/>
    <xf numFmtId="0" fontId="17" fillId="3" borderId="0" xfId="0" applyFont="1" applyFill="1"/>
    <xf numFmtId="0" fontId="9" fillId="3" borderId="0" xfId="0" applyFont="1" applyFill="1"/>
    <xf numFmtId="49" fontId="9" fillId="0" borderId="0" xfId="0" applyNumberFormat="1" applyFont="1" applyAlignment="1">
      <alignment horizontal="center" vertical="center"/>
    </xf>
    <xf numFmtId="14" fontId="17" fillId="0" borderId="2" xfId="0" applyNumberFormat="1" applyFont="1" applyBorder="1" applyAlignment="1">
      <alignment horizontal="center" vertical="center"/>
    </xf>
    <xf numFmtId="41" fontId="17" fillId="0" borderId="4" xfId="1" applyFont="1" applyBorder="1" applyAlignment="1">
      <alignment horizontal="center" vertical="center"/>
    </xf>
    <xf numFmtId="0" fontId="9" fillId="0" borderId="2" xfId="0" applyFont="1" applyBorder="1" applyAlignment="1">
      <alignment horizontal="left" vertical="center"/>
    </xf>
    <xf numFmtId="0" fontId="9" fillId="0" borderId="4" xfId="0" applyFont="1" applyBorder="1" applyAlignment="1">
      <alignment horizontal="left"/>
    </xf>
    <xf numFmtId="0" fontId="9" fillId="0" borderId="3" xfId="0" applyFont="1" applyBorder="1" applyAlignment="1">
      <alignment horizontal="left" vertical="center"/>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0" xfId="0" applyFont="1" applyFill="1" applyAlignment="1">
      <alignment horizontal="center" vertical="center"/>
    </xf>
    <xf numFmtId="0" fontId="9" fillId="3" borderId="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17" fillId="3" borderId="0" xfId="0" applyFont="1" applyFill="1" applyAlignment="1">
      <alignment horizontal="center"/>
    </xf>
    <xf numFmtId="0" fontId="23" fillId="0" borderId="0" xfId="0" applyFont="1" applyAlignment="1">
      <alignment horizontal="left"/>
    </xf>
    <xf numFmtId="0" fontId="9" fillId="0" borderId="0" xfId="0" applyFont="1" applyAlignment="1">
      <alignment horizontal="center"/>
    </xf>
    <xf numFmtId="0" fontId="18" fillId="0" borderId="0" xfId="0" applyFont="1" applyAlignment="1">
      <alignment horizontal="center"/>
    </xf>
    <xf numFmtId="0" fontId="17" fillId="0" borderId="0" xfId="0" applyFont="1" applyAlignment="1">
      <alignment horizontal="center"/>
    </xf>
    <xf numFmtId="0" fontId="17" fillId="0" borderId="2" xfId="0" applyFont="1" applyBorder="1" applyAlignment="1">
      <alignment horizontal="left" wrapText="1"/>
    </xf>
    <xf numFmtId="0" fontId="17" fillId="0" borderId="4" xfId="0" applyFont="1" applyBorder="1" applyAlignment="1">
      <alignment horizontal="left" wrapText="1"/>
    </xf>
    <xf numFmtId="41" fontId="17" fillId="0" borderId="2" xfId="1" applyFont="1" applyFill="1" applyBorder="1" applyAlignment="1">
      <alignment horizontal="center"/>
    </xf>
    <xf numFmtId="41" fontId="17" fillId="0" borderId="4" xfId="1" applyFont="1" applyFill="1" applyBorder="1" applyAlignment="1">
      <alignment horizontal="center"/>
    </xf>
    <xf numFmtId="0" fontId="9" fillId="0" borderId="0" xfId="0" applyFont="1" applyAlignment="1">
      <alignment horizontal="left" wrapText="1"/>
    </xf>
    <xf numFmtId="0" fontId="9" fillId="0" borderId="0" xfId="0" applyFont="1" applyAlignment="1">
      <alignment horizontal="left" vertical="center" wrapText="1"/>
    </xf>
    <xf numFmtId="0" fontId="9" fillId="0" borderId="0" xfId="0" applyFont="1" applyAlignment="1">
      <alignment horizontal="left" vertical="top" wrapText="1"/>
    </xf>
    <xf numFmtId="0" fontId="17" fillId="0" borderId="0" xfId="0" applyFont="1" applyAlignment="1">
      <alignment horizontal="left" wrapText="1"/>
    </xf>
    <xf numFmtId="0" fontId="9" fillId="0" borderId="0" xfId="0" applyFont="1" applyAlignment="1">
      <alignment horizont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left"/>
    </xf>
    <xf numFmtId="0" fontId="18" fillId="0" borderId="0" xfId="0" applyFont="1" applyAlignment="1">
      <alignment horizontal="center" wrapText="1"/>
    </xf>
    <xf numFmtId="0" fontId="17" fillId="0" borderId="0" xfId="0" applyFont="1" applyAlignment="1">
      <alignment horizontal="left" vertical="center" wrapText="1"/>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17" fillId="0" borderId="16" xfId="0" applyFont="1" applyBorder="1" applyAlignment="1">
      <alignment horizontal="center"/>
    </xf>
    <xf numFmtId="14" fontId="13" fillId="0" borderId="0" xfId="0" applyNumberFormat="1" applyFont="1" applyAlignment="1">
      <alignment horizontal="left" vertical="center" wrapText="1"/>
    </xf>
  </cellXfs>
  <cellStyles count="11">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xfId="10"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3"/>
  <sheetViews>
    <sheetView showGridLines="0" tabSelected="1" topLeftCell="A7" workbookViewId="0">
      <selection activeCell="B24" sqref="B24"/>
    </sheetView>
  </sheetViews>
  <sheetFormatPr baseColWidth="10" defaultRowHeight="15" x14ac:dyDescent="0.25"/>
  <cols>
    <col min="1" max="1" width="3.5703125" style="5" customWidth="1"/>
    <col min="2" max="2" width="34.28515625" style="5" customWidth="1"/>
    <col min="3" max="6" width="19.28515625" style="5" customWidth="1"/>
    <col min="7" max="7" width="3.5703125" style="5" customWidth="1"/>
    <col min="8" max="16384" width="11.42578125" style="5"/>
  </cols>
  <sheetData>
    <row r="2" spans="2:6" x14ac:dyDescent="0.25">
      <c r="B2" s="142" t="s">
        <v>194</v>
      </c>
      <c r="C2" s="143"/>
      <c r="D2" s="143"/>
      <c r="E2" s="143"/>
      <c r="F2" s="144"/>
    </row>
    <row r="3" spans="2:6" x14ac:dyDescent="0.25">
      <c r="B3" s="145"/>
      <c r="C3" s="146"/>
      <c r="D3" s="146"/>
      <c r="E3" s="146"/>
      <c r="F3" s="147"/>
    </row>
    <row r="4" spans="2:6" x14ac:dyDescent="0.25">
      <c r="B4" s="145"/>
      <c r="C4" s="146"/>
      <c r="D4" s="146"/>
      <c r="E4" s="146"/>
      <c r="F4" s="147"/>
    </row>
    <row r="5" spans="2:6" x14ac:dyDescent="0.25">
      <c r="B5" s="145"/>
      <c r="C5" s="146"/>
      <c r="D5" s="146"/>
      <c r="E5" s="146"/>
      <c r="F5" s="147"/>
    </row>
    <row r="6" spans="2:6" x14ac:dyDescent="0.25">
      <c r="B6" s="145"/>
      <c r="C6" s="146"/>
      <c r="D6" s="146"/>
      <c r="E6" s="146"/>
      <c r="F6" s="147"/>
    </row>
    <row r="7" spans="2:6" x14ac:dyDescent="0.25">
      <c r="B7" s="145"/>
      <c r="C7" s="146"/>
      <c r="D7" s="146"/>
      <c r="E7" s="146"/>
      <c r="F7" s="147"/>
    </row>
    <row r="8" spans="2:6" x14ac:dyDescent="0.25">
      <c r="B8" s="145"/>
      <c r="C8" s="146"/>
      <c r="D8" s="146"/>
      <c r="E8" s="146"/>
      <c r="F8" s="147"/>
    </row>
    <row r="9" spans="2:6" x14ac:dyDescent="0.25">
      <c r="B9" s="145"/>
      <c r="C9" s="146"/>
      <c r="D9" s="146"/>
      <c r="E9" s="146"/>
      <c r="F9" s="147"/>
    </row>
    <row r="10" spans="2:6" x14ac:dyDescent="0.25">
      <c r="B10" s="145"/>
      <c r="C10" s="146"/>
      <c r="D10" s="146"/>
      <c r="E10" s="146"/>
      <c r="F10" s="147"/>
    </row>
    <row r="11" spans="2:6" x14ac:dyDescent="0.25">
      <c r="B11" s="145"/>
      <c r="C11" s="146"/>
      <c r="D11" s="146"/>
      <c r="E11" s="146"/>
      <c r="F11" s="147"/>
    </row>
    <row r="12" spans="2:6" x14ac:dyDescent="0.25">
      <c r="B12" s="145"/>
      <c r="C12" s="146"/>
      <c r="D12" s="146"/>
      <c r="E12" s="146"/>
      <c r="F12" s="147"/>
    </row>
    <row r="13" spans="2:6" x14ac:dyDescent="0.25">
      <c r="B13" s="145"/>
      <c r="C13" s="146"/>
      <c r="D13" s="146"/>
      <c r="E13" s="146"/>
      <c r="F13" s="147"/>
    </row>
    <row r="14" spans="2:6" x14ac:dyDescent="0.25">
      <c r="B14" s="145"/>
      <c r="C14" s="146"/>
      <c r="D14" s="146"/>
      <c r="E14" s="146"/>
      <c r="F14" s="147"/>
    </row>
    <row r="15" spans="2:6" x14ac:dyDescent="0.25">
      <c r="B15" s="145"/>
      <c r="C15" s="146"/>
      <c r="D15" s="146"/>
      <c r="E15" s="146"/>
      <c r="F15" s="147"/>
    </row>
    <row r="16" spans="2:6" x14ac:dyDescent="0.25">
      <c r="B16" s="145"/>
      <c r="C16" s="146"/>
      <c r="D16" s="146"/>
      <c r="E16" s="146"/>
      <c r="F16" s="147"/>
    </row>
    <row r="17" spans="2:6" x14ac:dyDescent="0.25">
      <c r="B17" s="145"/>
      <c r="C17" s="146"/>
      <c r="D17" s="146"/>
      <c r="E17" s="146"/>
      <c r="F17" s="147"/>
    </row>
    <row r="18" spans="2:6" x14ac:dyDescent="0.25">
      <c r="B18" s="145"/>
      <c r="C18" s="146"/>
      <c r="D18" s="146"/>
      <c r="E18" s="146"/>
      <c r="F18" s="147"/>
    </row>
    <row r="19" spans="2:6" x14ac:dyDescent="0.25">
      <c r="B19" s="145"/>
      <c r="C19" s="146"/>
      <c r="D19" s="146"/>
      <c r="E19" s="146"/>
      <c r="F19" s="147"/>
    </row>
    <row r="20" spans="2:6" x14ac:dyDescent="0.25">
      <c r="B20" s="145"/>
      <c r="C20" s="146"/>
      <c r="D20" s="146"/>
      <c r="E20" s="146"/>
      <c r="F20" s="147"/>
    </row>
    <row r="21" spans="2:6" x14ac:dyDescent="0.25">
      <c r="B21" s="145"/>
      <c r="C21" s="146"/>
      <c r="D21" s="146"/>
      <c r="E21" s="146"/>
      <c r="F21" s="147"/>
    </row>
    <row r="22" spans="2:6" x14ac:dyDescent="0.25">
      <c r="B22" s="145"/>
      <c r="C22" s="146"/>
      <c r="D22" s="146"/>
      <c r="E22" s="146"/>
      <c r="F22" s="147"/>
    </row>
    <row r="23" spans="2:6" x14ac:dyDescent="0.25">
      <c r="B23" s="148"/>
      <c r="C23" s="149"/>
      <c r="D23" s="149"/>
      <c r="E23" s="149"/>
      <c r="F23" s="150"/>
    </row>
  </sheetData>
  <mergeCells count="1">
    <mergeCell ref="B2:F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10"/>
  <sheetViews>
    <sheetView showGridLines="0" workbookViewId="0">
      <pane ySplit="2" topLeftCell="A3" activePane="bottomLeft" state="frozen"/>
      <selection activeCell="A4" sqref="A4"/>
      <selection pane="bottomLeft" activeCell="A4" sqref="A4"/>
    </sheetView>
  </sheetViews>
  <sheetFormatPr baseColWidth="10" defaultRowHeight="15" x14ac:dyDescent="0.25"/>
  <cols>
    <col min="1" max="1" width="3.5703125" style="5" customWidth="1"/>
    <col min="2" max="2" width="82.85546875" style="5" bestFit="1" customWidth="1"/>
    <col min="3" max="3" width="11.42578125" style="5"/>
    <col min="4" max="4" width="3.5703125" style="5" customWidth="1"/>
    <col min="5" max="16384" width="11.42578125" style="5"/>
  </cols>
  <sheetData>
    <row r="2" spans="2:3" x14ac:dyDescent="0.25">
      <c r="B2" s="151" t="s">
        <v>102</v>
      </c>
      <c r="C2" s="151"/>
    </row>
    <row r="3" spans="2:3" x14ac:dyDescent="0.25">
      <c r="B3" s="134" t="s">
        <v>112</v>
      </c>
      <c r="C3" s="135"/>
    </row>
    <row r="4" spans="2:3" x14ac:dyDescent="0.25">
      <c r="B4" s="82" t="s">
        <v>72</v>
      </c>
      <c r="C4" s="136" t="s">
        <v>96</v>
      </c>
    </row>
    <row r="5" spans="2:3" x14ac:dyDescent="0.25">
      <c r="B5" s="82" t="s">
        <v>95</v>
      </c>
      <c r="C5" s="136" t="s">
        <v>97</v>
      </c>
    </row>
    <row r="6" spans="2:3" x14ac:dyDescent="0.25">
      <c r="B6" s="82" t="s">
        <v>74</v>
      </c>
      <c r="C6" s="136" t="s">
        <v>98</v>
      </c>
    </row>
    <row r="7" spans="2:3" x14ac:dyDescent="0.25">
      <c r="B7" s="82" t="s">
        <v>75</v>
      </c>
      <c r="C7" s="136" t="s">
        <v>99</v>
      </c>
    </row>
    <row r="8" spans="2:3" x14ac:dyDescent="0.25">
      <c r="B8" s="82" t="s">
        <v>77</v>
      </c>
      <c r="C8" s="136" t="s">
        <v>100</v>
      </c>
    </row>
    <row r="9" spans="2:3" x14ac:dyDescent="0.25">
      <c r="B9" s="82" t="s">
        <v>110</v>
      </c>
      <c r="C9" s="136" t="s">
        <v>101</v>
      </c>
    </row>
    <row r="10" spans="2:3" x14ac:dyDescent="0.25">
      <c r="B10" s="82" t="s">
        <v>111</v>
      </c>
      <c r="C10" s="136" t="s">
        <v>106</v>
      </c>
    </row>
  </sheetData>
  <mergeCells count="1">
    <mergeCell ref="B2:C2"/>
  </mergeCells>
  <hyperlinks>
    <hyperlink ref="B4" location="'01'!A1" display="ESTADO DEL ACTIVO NETO" xr:uid="{CF88B28D-C381-4A5D-8EC5-1F95538A3DA3}"/>
    <hyperlink ref="B5" location="'02'!A1" display="ESTADO DE INGRESO Y EGRESOS" xr:uid="{4B102E1D-9931-441E-B2C9-B9F45E96AE81}"/>
    <hyperlink ref="B6" location="'03'!A1" display="ESTADO DE VARIACIÓN DEL ACTIVO NETO" xr:uid="{B6F67CE1-9CB2-4EE8-8D3B-8FD1742C5A36}"/>
    <hyperlink ref="B7" location="'04'!A1" display="ESTADO DE FLUJO DE EFECTIVO" xr:uid="{06FD548C-C671-4929-BCFF-A36F9BA7029A}"/>
    <hyperlink ref="B8" location="'05'!A1" display="NOTAS A LOS ESTADOS FINANCIEROS" xr:uid="{50452724-DA03-41EA-83C7-A82310E41BD4}"/>
    <hyperlink ref="B9" location="'06'!A1" display="COMPOSICIÓN DE LAS INVERSIONES DEL FONDO" xr:uid="{822322F6-7558-4577-B32C-052870AAFF20}"/>
    <hyperlink ref="B10" location="'07'!A1" display="COMPOSICIÓN DE LAS INVERSIONES OP REPO" xr:uid="{B7651F70-DE12-4945-A8D1-6B3459D4DB93}"/>
  </hyperlinks>
  <pageMargins left="0.7" right="0.7" top="0.75" bottom="0.75" header="0.3" footer="0.3"/>
  <pageSetup orientation="portrait" r:id="rId1"/>
  <ignoredErrors>
    <ignoredError sqref="C4:C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G27"/>
  <sheetViews>
    <sheetView showGridLines="0" topLeftCell="A6" workbookViewId="0">
      <selection activeCell="A4" sqref="A4"/>
    </sheetView>
  </sheetViews>
  <sheetFormatPr baseColWidth="10" defaultColWidth="9.140625" defaultRowHeight="15" x14ac:dyDescent="0.25"/>
  <cols>
    <col min="1" max="1" width="3.5703125" style="5" customWidth="1"/>
    <col min="2" max="2" width="52.7109375" style="5" customWidth="1"/>
    <col min="3" max="3" width="22.140625" style="5" bestFit="1" customWidth="1"/>
    <col min="4" max="4" width="21.28515625" style="5" customWidth="1"/>
    <col min="5" max="5" width="3.5703125" style="5" customWidth="1"/>
    <col min="6" max="6" width="12.7109375" style="5" bestFit="1" customWidth="1"/>
    <col min="7" max="7" width="7" style="35" customWidth="1"/>
    <col min="8" max="16384" width="9.140625" style="5"/>
  </cols>
  <sheetData>
    <row r="1" spans="1:6" x14ac:dyDescent="0.25">
      <c r="A1" s="82" t="s">
        <v>109</v>
      </c>
    </row>
    <row r="2" spans="1:6" x14ac:dyDescent="0.25">
      <c r="B2" s="151" t="s">
        <v>112</v>
      </c>
      <c r="C2" s="151"/>
      <c r="D2" s="151"/>
    </row>
    <row r="3" spans="1:6" x14ac:dyDescent="0.25">
      <c r="B3" s="154" t="s">
        <v>72</v>
      </c>
      <c r="C3" s="154"/>
      <c r="D3" s="154"/>
    </row>
    <row r="4" spans="1:6" x14ac:dyDescent="0.25">
      <c r="B4" s="155" t="s">
        <v>167</v>
      </c>
      <c r="C4" s="155"/>
      <c r="D4" s="155"/>
    </row>
    <row r="5" spans="1:6" x14ac:dyDescent="0.25">
      <c r="B5" s="155" t="s">
        <v>76</v>
      </c>
      <c r="C5" s="155"/>
      <c r="D5" s="155"/>
    </row>
    <row r="7" spans="1:6" x14ac:dyDescent="0.25">
      <c r="B7" s="108" t="s">
        <v>0</v>
      </c>
      <c r="C7" s="109">
        <v>45291</v>
      </c>
      <c r="D7" s="109">
        <v>44926</v>
      </c>
      <c r="E7" s="110"/>
    </row>
    <row r="8" spans="1:6" x14ac:dyDescent="0.25">
      <c r="B8" s="111" t="s">
        <v>188</v>
      </c>
      <c r="C8" s="112">
        <v>36684505</v>
      </c>
      <c r="D8" s="112">
        <v>73252746</v>
      </c>
      <c r="E8" s="113"/>
    </row>
    <row r="9" spans="1:6" x14ac:dyDescent="0.25">
      <c r="B9" s="111" t="s">
        <v>1</v>
      </c>
      <c r="C9" s="114">
        <v>2939924</v>
      </c>
      <c r="D9" s="114">
        <v>2135671</v>
      </c>
      <c r="E9" s="113"/>
    </row>
    <row r="10" spans="1:6" x14ac:dyDescent="0.25">
      <c r="B10" s="111" t="s">
        <v>68</v>
      </c>
      <c r="C10" s="115">
        <v>2656086.66</v>
      </c>
      <c r="D10" s="115">
        <v>613508</v>
      </c>
      <c r="E10" s="116"/>
      <c r="F10" s="153"/>
    </row>
    <row r="11" spans="1:6" x14ac:dyDescent="0.25">
      <c r="B11" s="117" t="s">
        <v>189</v>
      </c>
      <c r="C11" s="118">
        <v>8567165823</v>
      </c>
      <c r="D11" s="118">
        <v>1961613537</v>
      </c>
      <c r="E11" s="116"/>
      <c r="F11" s="153"/>
    </row>
    <row r="12" spans="1:6" x14ac:dyDescent="0.25">
      <c r="B12" s="119" t="s">
        <v>2</v>
      </c>
      <c r="C12" s="120">
        <f>SUM(C8:C11)</f>
        <v>8609446338.6599998</v>
      </c>
      <c r="D12" s="120">
        <f>SUM(D8:D11)</f>
        <v>2037615462</v>
      </c>
      <c r="E12" s="121"/>
    </row>
    <row r="13" spans="1:6" x14ac:dyDescent="0.25">
      <c r="B13" s="122" t="s">
        <v>3</v>
      </c>
      <c r="C13" s="120"/>
      <c r="D13" s="120"/>
      <c r="E13" s="121"/>
    </row>
    <row r="14" spans="1:6" x14ac:dyDescent="0.25">
      <c r="B14" s="123" t="s">
        <v>190</v>
      </c>
      <c r="C14" s="124">
        <v>2250000</v>
      </c>
      <c r="D14" s="124">
        <v>44080000</v>
      </c>
      <c r="E14" s="113"/>
    </row>
    <row r="15" spans="1:6" x14ac:dyDescent="0.25">
      <c r="B15" s="125" t="s">
        <v>191</v>
      </c>
      <c r="C15" s="114">
        <v>23035494</v>
      </c>
      <c r="D15" s="114">
        <v>5038063</v>
      </c>
      <c r="E15" s="113"/>
    </row>
    <row r="16" spans="1:6" x14ac:dyDescent="0.25">
      <c r="B16" s="111" t="s">
        <v>4</v>
      </c>
      <c r="C16" s="114"/>
      <c r="D16" s="114">
        <v>0</v>
      </c>
      <c r="E16" s="113"/>
    </row>
    <row r="17" spans="2:6" x14ac:dyDescent="0.25">
      <c r="B17" s="122" t="s">
        <v>71</v>
      </c>
      <c r="C17" s="120">
        <f>+SUM(C14:C16)</f>
        <v>25285494</v>
      </c>
      <c r="D17" s="120">
        <f>+SUM(D14:D16)</f>
        <v>49118063</v>
      </c>
      <c r="E17" s="121"/>
    </row>
    <row r="18" spans="2:6" x14ac:dyDescent="0.25">
      <c r="B18" s="122" t="s">
        <v>5</v>
      </c>
      <c r="C18" s="126">
        <f>+C12-C17</f>
        <v>8584160844.6599998</v>
      </c>
      <c r="D18" s="126">
        <f>+D12-D17</f>
        <v>1988497399</v>
      </c>
      <c r="E18" s="127"/>
      <c r="F18" s="75"/>
    </row>
    <row r="19" spans="2:6" x14ac:dyDescent="0.25">
      <c r="B19" s="122" t="s">
        <v>6</v>
      </c>
      <c r="C19" s="128">
        <f>+C18/C20</f>
        <v>72949.935771446311</v>
      </c>
      <c r="D19" s="128">
        <f>+D18/D20</f>
        <v>18429.786727223633</v>
      </c>
      <c r="E19" s="127"/>
    </row>
    <row r="20" spans="2:6" x14ac:dyDescent="0.25">
      <c r="B20" s="122" t="s">
        <v>7</v>
      </c>
      <c r="C20" s="129">
        <v>117671.945203</v>
      </c>
      <c r="D20" s="129">
        <v>107895.844289</v>
      </c>
    </row>
    <row r="22" spans="2:6" x14ac:dyDescent="0.25">
      <c r="B22" s="152" t="s">
        <v>107</v>
      </c>
      <c r="C22" s="152"/>
      <c r="D22" s="94"/>
      <c r="E22" s="75"/>
    </row>
    <row r="23" spans="2:6" x14ac:dyDescent="0.25">
      <c r="B23" s="27"/>
      <c r="C23" s="130"/>
      <c r="D23" s="130"/>
      <c r="E23" s="95"/>
    </row>
    <row r="24" spans="2:6" x14ac:dyDescent="0.25">
      <c r="C24" s="74"/>
      <c r="D24" s="74"/>
      <c r="E24" s="131"/>
    </row>
    <row r="25" spans="2:6" x14ac:dyDescent="0.25">
      <c r="C25" s="74"/>
      <c r="D25" s="74"/>
    </row>
    <row r="26" spans="2:6" x14ac:dyDescent="0.25">
      <c r="C26" s="132"/>
      <c r="D26" s="132"/>
    </row>
    <row r="27" spans="2:6" x14ac:dyDescent="0.25">
      <c r="C27" s="133"/>
      <c r="D27" s="133"/>
    </row>
  </sheetData>
  <mergeCells count="6">
    <mergeCell ref="B22:C22"/>
    <mergeCell ref="F10:F11"/>
    <mergeCell ref="B2:D2"/>
    <mergeCell ref="B3:D3"/>
    <mergeCell ref="B4:D4"/>
    <mergeCell ref="B5:D5"/>
  </mergeCells>
  <hyperlinks>
    <hyperlink ref="A1" location="INDICE!A1" display="INDICE!A1" xr:uid="{6B0E43CA-D2DB-4852-9D6C-9F9A602766EB}"/>
    <hyperlink ref="B11" location="'06'!A1" display="Inversiones " xr:uid="{B9FB7D52-3CFD-407E-993D-9DA8C6D9BAA8}"/>
  </hyperlinks>
  <pageMargins left="0.7" right="0.7" top="0.75" bottom="0.75" header="0.3" footer="0.3"/>
  <pageSetup orientation="portrait" r:id="rId1"/>
  <ignoredErrors>
    <ignoredError sqref="C12:D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G22"/>
  <sheetViews>
    <sheetView showGridLines="0" topLeftCell="A3" workbookViewId="0">
      <selection activeCell="C17" sqref="C17"/>
    </sheetView>
  </sheetViews>
  <sheetFormatPr baseColWidth="10" defaultRowHeight="15" x14ac:dyDescent="0.25"/>
  <cols>
    <col min="1" max="1" width="3.5703125" style="5" customWidth="1"/>
    <col min="2" max="2" width="52.7109375" style="5" customWidth="1"/>
    <col min="3" max="4" width="18.7109375" style="5" customWidth="1"/>
    <col min="5" max="5" width="3.5703125" style="5" customWidth="1"/>
    <col min="6" max="6" width="12.42578125" style="5" bestFit="1" customWidth="1"/>
    <col min="7" max="16384" width="11.42578125" style="5"/>
  </cols>
  <sheetData>
    <row r="1" spans="1:7" x14ac:dyDescent="0.25">
      <c r="A1" s="82" t="s">
        <v>109</v>
      </c>
    </row>
    <row r="2" spans="1:7" x14ac:dyDescent="0.25">
      <c r="B2" s="151" t="str">
        <f>+'01'!B2</f>
        <v>FONDO MUTUO PARA TODOS RENTA FIJA EN GUARANÍES</v>
      </c>
      <c r="C2" s="151"/>
      <c r="D2" s="151"/>
    </row>
    <row r="3" spans="1:7" x14ac:dyDescent="0.25">
      <c r="B3" s="154" t="s">
        <v>73</v>
      </c>
      <c r="C3" s="154"/>
      <c r="D3" s="154"/>
    </row>
    <row r="4" spans="1:7" x14ac:dyDescent="0.25">
      <c r="B4" s="155" t="str">
        <f>+'01'!B4</f>
        <v>Correspondiente al 31/12/2023 comparativo al 31/12/2022</v>
      </c>
      <c r="C4" s="155"/>
      <c r="D4" s="155"/>
    </row>
    <row r="5" spans="1:7" x14ac:dyDescent="0.25">
      <c r="B5" s="155" t="s">
        <v>76</v>
      </c>
      <c r="C5" s="155"/>
      <c r="D5" s="155"/>
    </row>
    <row r="7" spans="1:7" s="27" customFormat="1" x14ac:dyDescent="0.25">
      <c r="B7" s="96" t="s">
        <v>8</v>
      </c>
      <c r="C7" s="104">
        <f>+'01'!C7</f>
        <v>45291</v>
      </c>
      <c r="D7" s="104">
        <f>+'01'!D7</f>
        <v>44926</v>
      </c>
    </row>
    <row r="8" spans="1:7" x14ac:dyDescent="0.25">
      <c r="B8" s="55" t="s">
        <v>185</v>
      </c>
      <c r="C8" s="105">
        <v>-32803355</v>
      </c>
      <c r="D8" s="105">
        <v>-530247</v>
      </c>
      <c r="F8" s="35"/>
      <c r="G8" s="36"/>
    </row>
    <row r="9" spans="1:7" x14ac:dyDescent="0.25">
      <c r="B9" s="55" t="s">
        <v>67</v>
      </c>
      <c r="C9" s="88">
        <v>575579122</v>
      </c>
      <c r="D9" s="88">
        <v>63413729</v>
      </c>
    </row>
    <row r="10" spans="1:7" x14ac:dyDescent="0.25">
      <c r="B10" s="55" t="s">
        <v>186</v>
      </c>
      <c r="C10" s="88">
        <v>40278615</v>
      </c>
      <c r="D10" s="88">
        <v>33964</v>
      </c>
    </row>
    <row r="11" spans="1:7" s="27" customFormat="1" x14ac:dyDescent="0.25">
      <c r="B11" s="83" t="s">
        <v>9</v>
      </c>
      <c r="C11" s="106">
        <f>SUM(C8:C10)</f>
        <v>583054382</v>
      </c>
      <c r="D11" s="106">
        <f>SUM(D8:D10)</f>
        <v>62917446</v>
      </c>
    </row>
    <row r="12" spans="1:7" s="27" customFormat="1" x14ac:dyDescent="0.25">
      <c r="B12" s="60" t="s">
        <v>10</v>
      </c>
      <c r="C12" s="107"/>
      <c r="D12" s="107"/>
    </row>
    <row r="13" spans="1:7" x14ac:dyDescent="0.25">
      <c r="B13" s="53" t="s">
        <v>11</v>
      </c>
      <c r="C13" s="73">
        <v>160449599</v>
      </c>
      <c r="D13" s="73">
        <v>19254306</v>
      </c>
    </row>
    <row r="14" spans="1:7" x14ac:dyDescent="0.25">
      <c r="B14" s="55" t="s">
        <v>103</v>
      </c>
      <c r="C14" s="88">
        <v>0</v>
      </c>
      <c r="D14" s="88">
        <v>0</v>
      </c>
    </row>
    <row r="15" spans="1:7" x14ac:dyDescent="0.25">
      <c r="B15" s="55" t="s">
        <v>12</v>
      </c>
      <c r="C15" s="88">
        <v>0</v>
      </c>
      <c r="D15" s="88">
        <v>0</v>
      </c>
    </row>
    <row r="16" spans="1:7" x14ac:dyDescent="0.25">
      <c r="B16" s="55" t="s">
        <v>187</v>
      </c>
      <c r="C16" s="88">
        <v>0</v>
      </c>
      <c r="D16" s="88">
        <v>0</v>
      </c>
    </row>
    <row r="17" spans="2:4" s="27" customFormat="1" x14ac:dyDescent="0.25">
      <c r="B17" s="83" t="s">
        <v>13</v>
      </c>
      <c r="C17" s="106">
        <f>SUM(C13:C16)</f>
        <v>160449599</v>
      </c>
      <c r="D17" s="106">
        <f>SUM(D13:D16)</f>
        <v>19254306</v>
      </c>
    </row>
    <row r="18" spans="2:4" s="27" customFormat="1" x14ac:dyDescent="0.25">
      <c r="B18" s="83" t="s">
        <v>14</v>
      </c>
      <c r="C18" s="106">
        <f>+C11-C17</f>
        <v>422604783</v>
      </c>
      <c r="D18" s="106">
        <f>+D11-D17</f>
        <v>43663140</v>
      </c>
    </row>
    <row r="20" spans="2:4" x14ac:dyDescent="0.25">
      <c r="B20" s="152" t="s">
        <v>107</v>
      </c>
      <c r="C20" s="152"/>
      <c r="D20" s="94"/>
    </row>
    <row r="21" spans="2:4" x14ac:dyDescent="0.25">
      <c r="C21" s="75"/>
      <c r="D21" s="75"/>
    </row>
    <row r="22" spans="2:4" x14ac:dyDescent="0.25">
      <c r="C22" s="75"/>
      <c r="D22" s="75"/>
    </row>
  </sheetData>
  <mergeCells count="5">
    <mergeCell ref="B20:C20"/>
    <mergeCell ref="B2:D2"/>
    <mergeCell ref="B3:D3"/>
    <mergeCell ref="B4:D4"/>
    <mergeCell ref="B5:D5"/>
  </mergeCells>
  <hyperlinks>
    <hyperlink ref="A1" location="INDICE!A1" display="INDICE!A1" xr:uid="{A23ED2F9-D8EB-426D-AF3D-BC6E2634EFB9}"/>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J17"/>
  <sheetViews>
    <sheetView showGridLines="0" topLeftCell="A4" workbookViewId="0">
      <selection activeCell="A4" sqref="A4"/>
    </sheetView>
  </sheetViews>
  <sheetFormatPr baseColWidth="10" defaultRowHeight="15" x14ac:dyDescent="0.25"/>
  <cols>
    <col min="1" max="1" width="3.5703125" style="5" customWidth="1"/>
    <col min="2" max="2" width="30.85546875" style="5" customWidth="1"/>
    <col min="3" max="3" width="20.7109375" style="5" bestFit="1" customWidth="1"/>
    <col min="4" max="4" width="20" style="5" customWidth="1"/>
    <col min="5" max="5" width="21.140625" style="5" bestFit="1" customWidth="1"/>
    <col min="6" max="6" width="3.5703125" style="5" customWidth="1"/>
    <col min="7" max="7" width="18.7109375" style="5" bestFit="1" customWidth="1"/>
    <col min="8" max="8" width="13.5703125" style="5" bestFit="1" customWidth="1"/>
    <col min="9" max="16384" width="11.42578125" style="5"/>
  </cols>
  <sheetData>
    <row r="1" spans="1:10" x14ac:dyDescent="0.25">
      <c r="A1" s="82" t="s">
        <v>109</v>
      </c>
    </row>
    <row r="2" spans="1:10" x14ac:dyDescent="0.25">
      <c r="B2" s="151" t="str">
        <f>+'02'!B2</f>
        <v>FONDO MUTUO PARA TODOS RENTA FIJA EN GUARANÍES</v>
      </c>
      <c r="C2" s="151"/>
      <c r="D2" s="151"/>
      <c r="E2" s="151"/>
    </row>
    <row r="3" spans="1:10" x14ac:dyDescent="0.25">
      <c r="B3" s="154" t="s">
        <v>74</v>
      </c>
      <c r="C3" s="154"/>
      <c r="D3" s="154"/>
      <c r="E3" s="154"/>
    </row>
    <row r="4" spans="1:10" x14ac:dyDescent="0.25">
      <c r="B4" s="155" t="str">
        <f>+'02'!B4</f>
        <v>Correspondiente al 31/12/2023 comparativo al 31/12/2022</v>
      </c>
      <c r="C4" s="155"/>
      <c r="D4" s="155"/>
      <c r="E4" s="155"/>
    </row>
    <row r="5" spans="1:10" x14ac:dyDescent="0.25">
      <c r="B5" s="155" t="s">
        <v>76</v>
      </c>
      <c r="C5" s="155"/>
      <c r="D5" s="155"/>
      <c r="E5" s="155"/>
    </row>
    <row r="7" spans="1:10" x14ac:dyDescent="0.25">
      <c r="B7" s="96" t="s">
        <v>15</v>
      </c>
      <c r="C7" s="96" t="s">
        <v>16</v>
      </c>
      <c r="D7" s="96" t="s">
        <v>17</v>
      </c>
      <c r="E7" s="96" t="s">
        <v>148</v>
      </c>
    </row>
    <row r="8" spans="1:10" x14ac:dyDescent="0.25">
      <c r="B8" s="83" t="s">
        <v>18</v>
      </c>
      <c r="C8" s="97">
        <v>1944834259</v>
      </c>
      <c r="D8" s="97">
        <v>43663140</v>
      </c>
      <c r="E8" s="97">
        <f>+C8+D8</f>
        <v>1988497399</v>
      </c>
      <c r="G8" s="35"/>
      <c r="H8" s="35"/>
      <c r="I8" s="35"/>
      <c r="J8" s="36"/>
    </row>
    <row r="9" spans="1:10" x14ac:dyDescent="0.25">
      <c r="B9" s="98" t="s">
        <v>19</v>
      </c>
      <c r="C9" s="99"/>
      <c r="D9" s="99"/>
      <c r="E9" s="99"/>
    </row>
    <row r="10" spans="1:10" x14ac:dyDescent="0.25">
      <c r="B10" s="55" t="s">
        <v>20</v>
      </c>
      <c r="C10" s="100">
        <v>7771916275</v>
      </c>
      <c r="D10" s="100"/>
      <c r="E10" s="100"/>
    </row>
    <row r="11" spans="1:10" x14ac:dyDescent="0.25">
      <c r="B11" s="55" t="s">
        <v>21</v>
      </c>
      <c r="C11" s="100">
        <v>-1598857612</v>
      </c>
      <c r="D11" s="100"/>
      <c r="E11" s="100"/>
    </row>
    <row r="12" spans="1:10" x14ac:dyDescent="0.25">
      <c r="B12" s="101" t="s">
        <v>22</v>
      </c>
      <c r="C12" s="102">
        <f>+C10+C11</f>
        <v>6173058663</v>
      </c>
      <c r="D12" s="103"/>
      <c r="E12" s="103"/>
    </row>
    <row r="13" spans="1:10" x14ac:dyDescent="0.25">
      <c r="B13" s="156" t="s">
        <v>23</v>
      </c>
      <c r="C13" s="158">
        <f>+E8+C12</f>
        <v>8161556062</v>
      </c>
      <c r="D13" s="158">
        <f>+'02'!C18</f>
        <v>422604783</v>
      </c>
      <c r="E13" s="98" t="s">
        <v>168</v>
      </c>
    </row>
    <row r="14" spans="1:10" x14ac:dyDescent="0.25">
      <c r="B14" s="157"/>
      <c r="C14" s="159"/>
      <c r="D14" s="159"/>
      <c r="E14" s="102">
        <f>+C13+D13</f>
        <v>8584160845</v>
      </c>
      <c r="G14" s="95"/>
      <c r="H14" s="75"/>
    </row>
    <row r="15" spans="1:10" x14ac:dyDescent="0.25">
      <c r="D15" s="75"/>
      <c r="E15" s="75"/>
    </row>
    <row r="16" spans="1:10" x14ac:dyDescent="0.25">
      <c r="B16" s="152" t="s">
        <v>107</v>
      </c>
      <c r="C16" s="152"/>
      <c r="D16" s="152"/>
      <c r="E16" s="152"/>
    </row>
    <row r="17" spans="3:3" x14ac:dyDescent="0.25">
      <c r="C17" s="95"/>
    </row>
  </sheetData>
  <mergeCells count="8">
    <mergeCell ref="B16:E16"/>
    <mergeCell ref="B2:E2"/>
    <mergeCell ref="B3:E3"/>
    <mergeCell ref="B4:E4"/>
    <mergeCell ref="B5:E5"/>
    <mergeCell ref="B13:B14"/>
    <mergeCell ref="C13:C14"/>
    <mergeCell ref="D13:D14"/>
  </mergeCells>
  <hyperlinks>
    <hyperlink ref="A1" location="INDICE!A1" display="INDICE" xr:uid="{3E3F3719-C5F9-4CB7-B7E1-53B29CBAE32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D36"/>
  <sheetViews>
    <sheetView showGridLines="0" workbookViewId="0"/>
  </sheetViews>
  <sheetFormatPr baseColWidth="10" defaultRowHeight="15" x14ac:dyDescent="0.25"/>
  <cols>
    <col min="1" max="1" width="3.5703125" style="5" customWidth="1"/>
    <col min="2" max="2" width="58.140625" style="5" bestFit="1" customWidth="1"/>
    <col min="3" max="4" width="22.7109375" style="5" customWidth="1"/>
    <col min="5" max="5" width="3.5703125" style="5" customWidth="1"/>
    <col min="6" max="16384" width="11.42578125" style="5"/>
  </cols>
  <sheetData>
    <row r="1" spans="1:4" x14ac:dyDescent="0.25">
      <c r="A1" s="82" t="s">
        <v>109</v>
      </c>
    </row>
    <row r="2" spans="1:4" x14ac:dyDescent="0.25">
      <c r="B2" s="151" t="str">
        <f>+'03'!B2</f>
        <v>FONDO MUTUO PARA TODOS RENTA FIJA EN GUARANÍES</v>
      </c>
      <c r="C2" s="151"/>
      <c r="D2" s="151"/>
    </row>
    <row r="3" spans="1:4" x14ac:dyDescent="0.25">
      <c r="B3" s="154" t="s">
        <v>75</v>
      </c>
      <c r="C3" s="154"/>
      <c r="D3" s="154"/>
    </row>
    <row r="4" spans="1:4" x14ac:dyDescent="0.25">
      <c r="B4" s="155" t="str">
        <f>+'03'!B4</f>
        <v>Correspondiente al 31/12/2023 comparativo al 31/12/2022</v>
      </c>
      <c r="C4" s="155"/>
      <c r="D4" s="155"/>
    </row>
    <row r="5" spans="1:4" x14ac:dyDescent="0.25">
      <c r="B5" s="155" t="s">
        <v>76</v>
      </c>
      <c r="C5" s="155"/>
      <c r="D5" s="155"/>
    </row>
    <row r="7" spans="1:4" s="27" customFormat="1" x14ac:dyDescent="0.25">
      <c r="B7" s="41" t="s">
        <v>24</v>
      </c>
      <c r="C7" s="42">
        <f>+'02'!C7</f>
        <v>45291</v>
      </c>
      <c r="D7" s="42">
        <f>+'02'!D7</f>
        <v>44926</v>
      </c>
    </row>
    <row r="8" spans="1:4" s="27" customFormat="1" x14ac:dyDescent="0.25">
      <c r="B8" s="83" t="s">
        <v>36</v>
      </c>
      <c r="C8" s="84">
        <v>73252746</v>
      </c>
      <c r="D8" s="84">
        <v>0</v>
      </c>
    </row>
    <row r="9" spans="1:4" s="27" customFormat="1" x14ac:dyDescent="0.25">
      <c r="B9" s="85" t="s">
        <v>25</v>
      </c>
      <c r="C9" s="84"/>
      <c r="D9" s="84"/>
    </row>
    <row r="10" spans="1:4" s="27" customFormat="1" x14ac:dyDescent="0.25">
      <c r="B10" s="85" t="s">
        <v>26</v>
      </c>
      <c r="C10" s="86"/>
      <c r="D10" s="86"/>
    </row>
    <row r="11" spans="1:4" x14ac:dyDescent="0.25">
      <c r="B11" s="87" t="s">
        <v>69</v>
      </c>
      <c r="C11" s="88">
        <v>148930</v>
      </c>
      <c r="D11" s="88">
        <v>33964</v>
      </c>
    </row>
    <row r="12" spans="1:4" x14ac:dyDescent="0.25">
      <c r="B12" s="87" t="s">
        <v>108</v>
      </c>
      <c r="C12" s="88"/>
      <c r="D12" s="88">
        <v>0</v>
      </c>
    </row>
    <row r="13" spans="1:4" x14ac:dyDescent="0.25">
      <c r="B13" s="87" t="s">
        <v>37</v>
      </c>
      <c r="C13" s="88"/>
      <c r="D13" s="88">
        <v>110971864</v>
      </c>
    </row>
    <row r="14" spans="1:4" s="27" customFormat="1" x14ac:dyDescent="0.25">
      <c r="B14" s="26" t="s">
        <v>27</v>
      </c>
      <c r="C14" s="86"/>
      <c r="D14" s="86"/>
    </row>
    <row r="15" spans="1:4" x14ac:dyDescent="0.25">
      <c r="B15" s="87" t="s">
        <v>70</v>
      </c>
      <c r="C15" s="88"/>
      <c r="D15" s="88">
        <v>0</v>
      </c>
    </row>
    <row r="16" spans="1:4" x14ac:dyDescent="0.25">
      <c r="B16" s="87" t="s">
        <v>38</v>
      </c>
      <c r="C16" s="88">
        <v>-8154788859</v>
      </c>
      <c r="D16" s="88">
        <v>-2170488618</v>
      </c>
    </row>
    <row r="17" spans="2:4" x14ac:dyDescent="0.25">
      <c r="B17" s="87" t="s">
        <v>39</v>
      </c>
      <c r="C17" s="88">
        <v>-142452169</v>
      </c>
      <c r="D17" s="88">
        <v>-14216242</v>
      </c>
    </row>
    <row r="18" spans="2:4" x14ac:dyDescent="0.25">
      <c r="B18" s="87" t="s">
        <v>28</v>
      </c>
      <c r="C18" s="88"/>
      <c r="D18" s="88">
        <v>0</v>
      </c>
    </row>
    <row r="19" spans="2:4" x14ac:dyDescent="0.25">
      <c r="B19" s="87" t="s">
        <v>29</v>
      </c>
      <c r="C19" s="88"/>
      <c r="D19" s="88">
        <v>0</v>
      </c>
    </row>
    <row r="20" spans="2:4" x14ac:dyDescent="0.25">
      <c r="B20" s="87" t="s">
        <v>40</v>
      </c>
      <c r="C20" s="88">
        <v>1256884069</v>
      </c>
      <c r="D20" s="88">
        <v>116128056</v>
      </c>
    </row>
    <row r="21" spans="2:4" x14ac:dyDescent="0.25">
      <c r="B21" s="87" t="s">
        <v>104</v>
      </c>
      <c r="C21" s="88">
        <v>832281440</v>
      </c>
      <c r="D21" s="88">
        <v>85989463</v>
      </c>
    </row>
    <row r="22" spans="2:4" x14ac:dyDescent="0.25">
      <c r="B22" s="87" t="s">
        <v>30</v>
      </c>
      <c r="C22" s="76">
        <v>-41830000</v>
      </c>
      <c r="D22" s="76">
        <v>0</v>
      </c>
    </row>
    <row r="23" spans="2:4" s="39" customFormat="1" ht="30" x14ac:dyDescent="0.25">
      <c r="B23" s="89" t="s">
        <v>31</v>
      </c>
      <c r="C23" s="90">
        <f>SUM(C9:C22)</f>
        <v>-6249756589</v>
      </c>
      <c r="D23" s="90">
        <f>SUM(D9:D22)</f>
        <v>-1871581513</v>
      </c>
    </row>
    <row r="24" spans="2:4" ht="6.75" customHeight="1" x14ac:dyDescent="0.25">
      <c r="B24" s="87"/>
      <c r="C24" s="73"/>
      <c r="D24" s="73"/>
    </row>
    <row r="25" spans="2:4" s="27" customFormat="1" x14ac:dyDescent="0.25">
      <c r="B25" s="85" t="s">
        <v>32</v>
      </c>
      <c r="C25" s="86"/>
      <c r="D25" s="86"/>
    </row>
    <row r="26" spans="2:4" x14ac:dyDescent="0.25">
      <c r="B26" s="87" t="s">
        <v>33</v>
      </c>
      <c r="C26" s="88">
        <v>-1558727927</v>
      </c>
      <c r="D26" s="88">
        <v>-241529570</v>
      </c>
    </row>
    <row r="27" spans="2:4" x14ac:dyDescent="0.25">
      <c r="B27" s="87" t="s">
        <v>20</v>
      </c>
      <c r="C27" s="76">
        <v>7771916275</v>
      </c>
      <c r="D27" s="76">
        <v>2186363829</v>
      </c>
    </row>
    <row r="28" spans="2:4" s="37" customFormat="1" ht="30" x14ac:dyDescent="0.25">
      <c r="B28" s="91" t="s">
        <v>34</v>
      </c>
      <c r="C28" s="90">
        <f>+C26+C27</f>
        <v>6213188348</v>
      </c>
      <c r="D28" s="90">
        <f>+D26+D27</f>
        <v>1944834259</v>
      </c>
    </row>
    <row r="29" spans="2:4" ht="6.75" customHeight="1" x14ac:dyDescent="0.25">
      <c r="B29" s="87"/>
      <c r="C29" s="92"/>
      <c r="D29" s="92"/>
    </row>
    <row r="30" spans="2:4" s="27" customFormat="1" x14ac:dyDescent="0.25">
      <c r="B30" s="83" t="s">
        <v>35</v>
      </c>
      <c r="C30" s="93">
        <f>+C8+C23+C28</f>
        <v>36684505</v>
      </c>
      <c r="D30" s="93">
        <f>+D8+D23+D28</f>
        <v>73252746</v>
      </c>
    </row>
    <row r="32" spans="2:4" x14ac:dyDescent="0.25">
      <c r="B32" s="152" t="s">
        <v>107</v>
      </c>
      <c r="C32" s="152"/>
      <c r="D32" s="94"/>
    </row>
    <row r="33" spans="3:4" x14ac:dyDescent="0.25">
      <c r="C33" s="75"/>
      <c r="D33" s="75"/>
    </row>
    <row r="34" spans="3:4" x14ac:dyDescent="0.25">
      <c r="C34" s="75"/>
      <c r="D34" s="75"/>
    </row>
    <row r="35" spans="3:4" x14ac:dyDescent="0.25">
      <c r="C35" s="95"/>
      <c r="D35" s="95"/>
    </row>
    <row r="36" spans="3:4" x14ac:dyDescent="0.25">
      <c r="C36" s="95"/>
      <c r="D36" s="95"/>
    </row>
  </sheetData>
  <mergeCells count="5">
    <mergeCell ref="B32:C32"/>
    <mergeCell ref="B2:D2"/>
    <mergeCell ref="B3:D3"/>
    <mergeCell ref="B4:D4"/>
    <mergeCell ref="B5:D5"/>
  </mergeCells>
  <hyperlinks>
    <hyperlink ref="A1" location="INDICE!A1" display="INDICE" xr:uid="{630895AD-8647-40C8-91E2-41E112A0799E}"/>
  </hyperlinks>
  <pageMargins left="0.7" right="0.7" top="0.75" bottom="0.75" header="0.3" footer="0.3"/>
  <pageSetup orientation="portrait" r:id="rId1"/>
  <ignoredErrors>
    <ignoredError sqref="C23:D2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L148"/>
  <sheetViews>
    <sheetView showGridLines="0" workbookViewId="0">
      <pane ySplit="3" topLeftCell="A112" activePane="bottomLeft" state="frozen"/>
      <selection activeCell="A4" sqref="A4"/>
      <selection pane="bottomLeft" activeCell="B119" sqref="B119:F119"/>
    </sheetView>
  </sheetViews>
  <sheetFormatPr baseColWidth="10" defaultRowHeight="15" x14ac:dyDescent="0.25"/>
  <cols>
    <col min="1" max="1" width="3.5703125" style="5" customWidth="1"/>
    <col min="2" max="2" width="34.28515625" style="5" customWidth="1"/>
    <col min="3" max="4" width="22.140625" style="5" bestFit="1" customWidth="1"/>
    <col min="5" max="5" width="19.28515625" style="5" customWidth="1"/>
    <col min="6" max="6" width="24.140625" style="5" customWidth="1"/>
    <col min="7" max="7" width="14.5703125" style="5" customWidth="1"/>
    <col min="8" max="8" width="13.42578125" style="5" bestFit="1" customWidth="1"/>
    <col min="9" max="16384" width="11.42578125" style="5"/>
  </cols>
  <sheetData>
    <row r="1" spans="1:12" x14ac:dyDescent="0.25">
      <c r="A1" s="34" t="s">
        <v>109</v>
      </c>
    </row>
    <row r="2" spans="1:12" s="17" customFormat="1" x14ac:dyDescent="0.25">
      <c r="B2" s="151" t="str">
        <f>+'04'!B2</f>
        <v>FONDO MUTUO PARA TODOS RENTA FIJA EN GUARANÍES</v>
      </c>
      <c r="C2" s="151"/>
      <c r="D2" s="151"/>
      <c r="E2" s="151"/>
      <c r="F2" s="151"/>
    </row>
    <row r="3" spans="1:12" s="17" customFormat="1" x14ac:dyDescent="0.25">
      <c r="B3" s="168" t="s">
        <v>77</v>
      </c>
      <c r="C3" s="168"/>
      <c r="D3" s="168"/>
      <c r="E3" s="168"/>
      <c r="F3" s="168"/>
      <c r="H3" s="35"/>
      <c r="I3" s="35"/>
      <c r="J3" s="35"/>
      <c r="K3" s="36"/>
    </row>
    <row r="4" spans="1:12" s="17" customFormat="1" x14ac:dyDescent="0.25">
      <c r="B4" s="163" t="s">
        <v>78</v>
      </c>
      <c r="C4" s="163"/>
      <c r="D4" s="163"/>
      <c r="E4" s="163"/>
      <c r="F4" s="163"/>
    </row>
    <row r="5" spans="1:12" s="17" customFormat="1" x14ac:dyDescent="0.25">
      <c r="B5" s="37"/>
      <c r="C5" s="37"/>
      <c r="D5" s="37"/>
      <c r="E5" s="37"/>
      <c r="F5" s="37"/>
    </row>
    <row r="6" spans="1:12" s="17" customFormat="1" x14ac:dyDescent="0.25">
      <c r="B6" s="162" t="s">
        <v>153</v>
      </c>
      <c r="C6" s="162"/>
      <c r="D6" s="162"/>
      <c r="E6" s="162"/>
      <c r="F6" s="162"/>
      <c r="H6" s="38"/>
      <c r="I6" s="38"/>
      <c r="J6" s="38"/>
      <c r="K6" s="38"/>
      <c r="L6" s="38"/>
    </row>
    <row r="7" spans="1:12" s="17" customFormat="1" x14ac:dyDescent="0.25">
      <c r="B7" s="162"/>
      <c r="C7" s="162"/>
      <c r="D7" s="162"/>
      <c r="E7" s="162"/>
      <c r="F7" s="162"/>
      <c r="H7" s="38"/>
      <c r="I7" s="38"/>
      <c r="J7" s="38"/>
      <c r="K7" s="38"/>
      <c r="L7" s="38"/>
    </row>
    <row r="8" spans="1:12" s="17" customFormat="1" x14ac:dyDescent="0.25">
      <c r="B8" s="162"/>
      <c r="C8" s="162"/>
      <c r="D8" s="162"/>
      <c r="E8" s="162"/>
      <c r="F8" s="162"/>
      <c r="H8" s="38"/>
      <c r="I8" s="38"/>
      <c r="J8" s="38"/>
      <c r="K8" s="38"/>
      <c r="L8" s="38"/>
    </row>
    <row r="9" spans="1:12" s="17" customFormat="1" x14ac:dyDescent="0.25">
      <c r="B9" s="162"/>
      <c r="C9" s="162"/>
      <c r="D9" s="162"/>
      <c r="E9" s="162"/>
      <c r="F9" s="162"/>
      <c r="H9" s="38"/>
      <c r="I9" s="38"/>
      <c r="J9" s="38"/>
      <c r="K9" s="38"/>
      <c r="L9" s="38"/>
    </row>
    <row r="10" spans="1:12" s="17" customFormat="1" x14ac:dyDescent="0.25">
      <c r="B10" s="162"/>
      <c r="C10" s="162"/>
      <c r="D10" s="162"/>
      <c r="E10" s="162"/>
      <c r="F10" s="162"/>
      <c r="H10" s="38"/>
      <c r="I10" s="38"/>
      <c r="J10" s="38"/>
      <c r="K10" s="38"/>
      <c r="L10" s="38"/>
    </row>
    <row r="11" spans="1:12" s="17" customFormat="1" x14ac:dyDescent="0.25">
      <c r="B11" s="162"/>
      <c r="C11" s="162"/>
      <c r="D11" s="162"/>
      <c r="E11" s="162"/>
      <c r="F11" s="162"/>
      <c r="H11" s="38"/>
      <c r="I11" s="38"/>
      <c r="J11" s="38"/>
      <c r="K11" s="38"/>
      <c r="L11" s="38"/>
    </row>
    <row r="12" spans="1:12" s="17" customFormat="1" x14ac:dyDescent="0.25">
      <c r="B12" s="162"/>
      <c r="C12" s="162"/>
      <c r="D12" s="162"/>
      <c r="E12" s="162"/>
      <c r="F12" s="162"/>
    </row>
    <row r="13" spans="1:12" s="17" customFormat="1" x14ac:dyDescent="0.25">
      <c r="B13" s="162"/>
      <c r="C13" s="162"/>
      <c r="D13" s="162"/>
      <c r="E13" s="162"/>
      <c r="F13" s="162"/>
    </row>
    <row r="14" spans="1:12" s="17" customFormat="1" x14ac:dyDescent="0.25">
      <c r="B14" s="162"/>
      <c r="C14" s="162"/>
      <c r="D14" s="162"/>
      <c r="E14" s="162"/>
      <c r="F14" s="162"/>
    </row>
    <row r="15" spans="1:12" s="17" customFormat="1" x14ac:dyDescent="0.25">
      <c r="B15" s="163" t="s">
        <v>79</v>
      </c>
      <c r="C15" s="163"/>
      <c r="D15" s="163"/>
      <c r="E15" s="163"/>
      <c r="F15" s="163"/>
    </row>
    <row r="16" spans="1:12" s="17" customFormat="1" x14ac:dyDescent="0.25">
      <c r="B16" s="37"/>
      <c r="C16" s="37"/>
      <c r="D16" s="37"/>
      <c r="E16" s="37"/>
      <c r="F16" s="37"/>
    </row>
    <row r="17" spans="2:6" s="17" customFormat="1" x14ac:dyDescent="0.25">
      <c r="B17" s="163" t="s">
        <v>80</v>
      </c>
      <c r="C17" s="163"/>
      <c r="D17" s="163"/>
      <c r="E17" s="163"/>
      <c r="F17" s="163"/>
    </row>
    <row r="18" spans="2:6" s="17" customFormat="1" x14ac:dyDescent="0.25">
      <c r="B18" s="162" t="s">
        <v>178</v>
      </c>
      <c r="C18" s="162"/>
      <c r="D18" s="162"/>
      <c r="E18" s="162"/>
      <c r="F18" s="162"/>
    </row>
    <row r="19" spans="2:6" s="17" customFormat="1" x14ac:dyDescent="0.25">
      <c r="B19" s="162"/>
      <c r="C19" s="162"/>
      <c r="D19" s="162"/>
      <c r="E19" s="162"/>
      <c r="F19" s="162"/>
    </row>
    <row r="20" spans="2:6" s="17" customFormat="1" x14ac:dyDescent="0.25">
      <c r="B20" s="162"/>
      <c r="C20" s="162"/>
      <c r="D20" s="162"/>
      <c r="E20" s="162"/>
      <c r="F20" s="162"/>
    </row>
    <row r="21" spans="2:6" s="17" customFormat="1" x14ac:dyDescent="0.25">
      <c r="B21" s="162"/>
      <c r="C21" s="162"/>
      <c r="D21" s="162"/>
      <c r="E21" s="162"/>
      <c r="F21" s="162"/>
    </row>
    <row r="22" spans="2:6" s="17" customFormat="1" x14ac:dyDescent="0.25">
      <c r="B22" s="162"/>
      <c r="C22" s="162"/>
      <c r="D22" s="162"/>
      <c r="E22" s="162"/>
      <c r="F22" s="162"/>
    </row>
    <row r="23" spans="2:6" s="17" customFormat="1" x14ac:dyDescent="0.25">
      <c r="B23" s="162"/>
      <c r="C23" s="162"/>
      <c r="D23" s="162"/>
      <c r="E23" s="162"/>
      <c r="F23" s="162"/>
    </row>
    <row r="24" spans="2:6" s="17" customFormat="1" x14ac:dyDescent="0.25">
      <c r="B24" s="162"/>
      <c r="C24" s="162"/>
      <c r="D24" s="162"/>
      <c r="E24" s="162"/>
      <c r="F24" s="162"/>
    </row>
    <row r="25" spans="2:6" s="17" customFormat="1" x14ac:dyDescent="0.25">
      <c r="B25" s="162"/>
      <c r="C25" s="162"/>
      <c r="D25" s="162"/>
      <c r="E25" s="162"/>
      <c r="F25" s="162"/>
    </row>
    <row r="26" spans="2:6" s="17" customFormat="1" x14ac:dyDescent="0.25">
      <c r="B26" s="162"/>
      <c r="C26" s="162"/>
      <c r="D26" s="162"/>
      <c r="E26" s="162"/>
      <c r="F26" s="162"/>
    </row>
    <row r="27" spans="2:6" s="17" customFormat="1" x14ac:dyDescent="0.25">
      <c r="B27" s="162"/>
      <c r="C27" s="162"/>
      <c r="D27" s="162"/>
      <c r="E27" s="162"/>
      <c r="F27" s="162"/>
    </row>
    <row r="28" spans="2:6" s="17" customFormat="1" x14ac:dyDescent="0.25">
      <c r="B28" s="162"/>
      <c r="C28" s="162"/>
      <c r="D28" s="162"/>
      <c r="E28" s="162"/>
      <c r="F28" s="162"/>
    </row>
    <row r="29" spans="2:6" s="17" customFormat="1" x14ac:dyDescent="0.25">
      <c r="B29" s="162"/>
      <c r="C29" s="162"/>
      <c r="D29" s="162"/>
      <c r="E29" s="162"/>
      <c r="F29" s="162"/>
    </row>
    <row r="30" spans="2:6" s="17" customFormat="1" x14ac:dyDescent="0.25">
      <c r="B30" s="162"/>
      <c r="C30" s="162"/>
      <c r="D30" s="162"/>
      <c r="E30" s="162"/>
      <c r="F30" s="162"/>
    </row>
    <row r="31" spans="2:6" s="17" customFormat="1" x14ac:dyDescent="0.25">
      <c r="B31" s="162"/>
      <c r="C31" s="162"/>
      <c r="D31" s="162"/>
      <c r="E31" s="162"/>
      <c r="F31" s="162"/>
    </row>
    <row r="32" spans="2:6" s="17" customFormat="1" x14ac:dyDescent="0.25">
      <c r="B32" s="162"/>
      <c r="C32" s="162"/>
      <c r="D32" s="162"/>
      <c r="E32" s="162"/>
      <c r="F32" s="162"/>
    </row>
    <row r="33" spans="2:6" s="17" customFormat="1" x14ac:dyDescent="0.25">
      <c r="B33" s="162"/>
      <c r="C33" s="162"/>
      <c r="D33" s="162"/>
      <c r="E33" s="162"/>
      <c r="F33" s="162"/>
    </row>
    <row r="34" spans="2:6" s="17" customFormat="1" x14ac:dyDescent="0.25">
      <c r="B34" s="162"/>
      <c r="C34" s="162"/>
      <c r="D34" s="162"/>
      <c r="E34" s="162"/>
      <c r="F34" s="162"/>
    </row>
    <row r="35" spans="2:6" s="17" customFormat="1" x14ac:dyDescent="0.25">
      <c r="B35" s="162"/>
      <c r="C35" s="162"/>
      <c r="D35" s="162"/>
      <c r="E35" s="162"/>
      <c r="F35" s="162"/>
    </row>
    <row r="36" spans="2:6" s="17" customFormat="1" x14ac:dyDescent="0.25">
      <c r="B36" s="162"/>
      <c r="C36" s="162"/>
      <c r="D36" s="162"/>
      <c r="E36" s="162"/>
      <c r="F36" s="162"/>
    </row>
    <row r="37" spans="2:6" s="17" customFormat="1" x14ac:dyDescent="0.25">
      <c r="B37" s="162"/>
      <c r="C37" s="162"/>
      <c r="D37" s="162"/>
      <c r="E37" s="162"/>
      <c r="F37" s="162"/>
    </row>
    <row r="38" spans="2:6" s="17" customFormat="1" x14ac:dyDescent="0.25">
      <c r="B38" s="162"/>
      <c r="C38" s="162"/>
      <c r="D38" s="162"/>
      <c r="E38" s="162"/>
      <c r="F38" s="162"/>
    </row>
    <row r="39" spans="2:6" s="17" customFormat="1" x14ac:dyDescent="0.25">
      <c r="B39" s="162"/>
      <c r="C39" s="162"/>
      <c r="D39" s="162"/>
      <c r="E39" s="162"/>
      <c r="F39" s="162"/>
    </row>
    <row r="40" spans="2:6" s="17" customFormat="1" x14ac:dyDescent="0.25">
      <c r="B40" s="162"/>
      <c r="C40" s="162"/>
      <c r="D40" s="162"/>
      <c r="E40" s="162"/>
      <c r="F40" s="162"/>
    </row>
    <row r="41" spans="2:6" s="17" customFormat="1" x14ac:dyDescent="0.25">
      <c r="B41" s="162"/>
      <c r="C41" s="162"/>
      <c r="D41" s="162"/>
      <c r="E41" s="162"/>
      <c r="F41" s="162"/>
    </row>
    <row r="42" spans="2:6" s="17" customFormat="1" x14ac:dyDescent="0.25">
      <c r="B42" s="162"/>
      <c r="C42" s="162"/>
      <c r="D42" s="162"/>
      <c r="E42" s="162"/>
      <c r="F42" s="162"/>
    </row>
    <row r="43" spans="2:6" s="17" customFormat="1" x14ac:dyDescent="0.25">
      <c r="B43" s="162"/>
      <c r="C43" s="162"/>
      <c r="D43" s="162"/>
      <c r="E43" s="162"/>
      <c r="F43" s="162"/>
    </row>
    <row r="44" spans="2:6" s="17" customFormat="1" x14ac:dyDescent="0.25">
      <c r="B44" s="162"/>
      <c r="C44" s="162"/>
      <c r="D44" s="162"/>
      <c r="E44" s="162"/>
      <c r="F44" s="162"/>
    </row>
    <row r="45" spans="2:6" s="17" customFormat="1" x14ac:dyDescent="0.25">
      <c r="B45" s="162"/>
      <c r="C45" s="162"/>
      <c r="D45" s="162"/>
      <c r="E45" s="162"/>
      <c r="F45" s="162"/>
    </row>
    <row r="46" spans="2:6" s="17" customFormat="1" x14ac:dyDescent="0.25">
      <c r="B46" s="162"/>
      <c r="C46" s="162"/>
      <c r="D46" s="162"/>
      <c r="E46" s="162"/>
      <c r="F46" s="162"/>
    </row>
    <row r="47" spans="2:6" s="17" customFormat="1" x14ac:dyDescent="0.25">
      <c r="B47" s="162"/>
      <c r="C47" s="162"/>
      <c r="D47" s="162"/>
      <c r="E47" s="162"/>
      <c r="F47" s="162"/>
    </row>
    <row r="48" spans="2:6" s="17" customFormat="1" x14ac:dyDescent="0.25">
      <c r="B48" s="163" t="s">
        <v>81</v>
      </c>
      <c r="C48" s="163"/>
      <c r="D48" s="163"/>
      <c r="E48" s="163"/>
      <c r="F48" s="163"/>
    </row>
    <row r="49" spans="2:6" s="17" customFormat="1" x14ac:dyDescent="0.25">
      <c r="B49" s="162" t="s">
        <v>195</v>
      </c>
      <c r="C49" s="162"/>
      <c r="D49" s="162"/>
      <c r="E49" s="162"/>
      <c r="F49" s="162"/>
    </row>
    <row r="50" spans="2:6" s="17" customFormat="1" x14ac:dyDescent="0.25">
      <c r="B50" s="162"/>
      <c r="C50" s="162"/>
      <c r="D50" s="162"/>
      <c r="E50" s="162"/>
      <c r="F50" s="162"/>
    </row>
    <row r="51" spans="2:6" s="17" customFormat="1" x14ac:dyDescent="0.25">
      <c r="B51" s="162"/>
      <c r="C51" s="162"/>
      <c r="D51" s="162"/>
      <c r="E51" s="162"/>
      <c r="F51" s="162"/>
    </row>
    <row r="52" spans="2:6" s="17" customFormat="1" x14ac:dyDescent="0.25">
      <c r="B52" s="169" t="s">
        <v>82</v>
      </c>
      <c r="C52" s="169"/>
      <c r="D52" s="169"/>
      <c r="E52" s="169"/>
      <c r="F52" s="169"/>
    </row>
    <row r="53" spans="2:6" s="17" customFormat="1" x14ac:dyDescent="0.25">
      <c r="B53" s="164"/>
      <c r="C53" s="164"/>
      <c r="D53" s="164"/>
      <c r="E53" s="164"/>
      <c r="F53" s="164"/>
    </row>
    <row r="54" spans="2:6" s="17" customFormat="1" x14ac:dyDescent="0.25">
      <c r="B54" s="162" t="s">
        <v>196</v>
      </c>
      <c r="C54" s="162"/>
      <c r="D54" s="162"/>
      <c r="E54" s="162"/>
      <c r="F54" s="162"/>
    </row>
    <row r="55" spans="2:6" s="17" customFormat="1" x14ac:dyDescent="0.25">
      <c r="B55" s="162"/>
      <c r="C55" s="162"/>
      <c r="D55" s="162"/>
      <c r="E55" s="162"/>
      <c r="F55" s="162"/>
    </row>
    <row r="56" spans="2:6" s="17" customFormat="1" x14ac:dyDescent="0.25">
      <c r="B56" s="162"/>
      <c r="C56" s="162"/>
      <c r="D56" s="162"/>
      <c r="E56" s="162"/>
      <c r="F56" s="162"/>
    </row>
    <row r="57" spans="2:6" s="17" customFormat="1" x14ac:dyDescent="0.25">
      <c r="B57" s="162" t="s">
        <v>169</v>
      </c>
      <c r="C57" s="162"/>
      <c r="D57" s="162"/>
      <c r="E57" s="162"/>
      <c r="F57" s="162"/>
    </row>
    <row r="58" spans="2:6" s="17" customFormat="1" x14ac:dyDescent="0.25">
      <c r="B58" s="162"/>
      <c r="C58" s="162"/>
      <c r="D58" s="162"/>
      <c r="E58" s="162"/>
      <c r="F58" s="162"/>
    </row>
    <row r="59" spans="2:6" s="17" customFormat="1" x14ac:dyDescent="0.25">
      <c r="B59" s="162" t="s">
        <v>83</v>
      </c>
      <c r="C59" s="162"/>
      <c r="D59" s="162"/>
      <c r="E59" s="162"/>
      <c r="F59" s="162"/>
    </row>
    <row r="60" spans="2:6" s="17" customFormat="1" x14ac:dyDescent="0.25">
      <c r="B60" s="162"/>
      <c r="C60" s="162"/>
      <c r="D60" s="162"/>
      <c r="E60" s="162"/>
      <c r="F60" s="162"/>
    </row>
    <row r="61" spans="2:6" s="17" customFormat="1" x14ac:dyDescent="0.25">
      <c r="B61" s="162" t="s">
        <v>84</v>
      </c>
      <c r="C61" s="162"/>
      <c r="D61" s="162"/>
      <c r="E61" s="162"/>
      <c r="F61" s="162"/>
    </row>
    <row r="62" spans="2:6" s="17" customFormat="1" x14ac:dyDescent="0.25">
      <c r="B62" s="162"/>
      <c r="C62" s="162"/>
      <c r="D62" s="162"/>
      <c r="E62" s="162"/>
      <c r="F62" s="162"/>
    </row>
    <row r="63" spans="2:6" s="17" customFormat="1" x14ac:dyDescent="0.25">
      <c r="B63" s="161" t="s">
        <v>85</v>
      </c>
      <c r="C63" s="161"/>
      <c r="D63" s="161"/>
      <c r="E63" s="161"/>
      <c r="F63" s="161"/>
    </row>
    <row r="64" spans="2:6" s="17" customFormat="1" x14ac:dyDescent="0.25">
      <c r="B64" s="161"/>
      <c r="C64" s="161"/>
      <c r="D64" s="161"/>
      <c r="E64" s="161"/>
      <c r="F64" s="161"/>
    </row>
    <row r="65" spans="2:6" s="17" customFormat="1" x14ac:dyDescent="0.25">
      <c r="B65" s="160" t="s">
        <v>86</v>
      </c>
      <c r="C65" s="160"/>
      <c r="D65" s="160"/>
      <c r="E65" s="160"/>
      <c r="F65" s="160"/>
    </row>
    <row r="66" spans="2:6" s="17" customFormat="1" x14ac:dyDescent="0.25">
      <c r="B66" s="160"/>
      <c r="C66" s="160"/>
      <c r="D66" s="160"/>
      <c r="E66" s="160"/>
      <c r="F66" s="160"/>
    </row>
    <row r="67" spans="2:6" s="17" customFormat="1" x14ac:dyDescent="0.25">
      <c r="B67" s="160" t="s">
        <v>87</v>
      </c>
      <c r="C67" s="160"/>
      <c r="D67" s="160"/>
      <c r="E67" s="160"/>
      <c r="F67" s="160"/>
    </row>
    <row r="68" spans="2:6" s="17" customFormat="1" x14ac:dyDescent="0.25">
      <c r="B68" s="160"/>
      <c r="C68" s="160"/>
      <c r="D68" s="160"/>
      <c r="E68" s="160"/>
      <c r="F68" s="160"/>
    </row>
    <row r="69" spans="2:6" s="17" customFormat="1" x14ac:dyDescent="0.25"/>
    <row r="70" spans="2:6" s="43" customFormat="1" x14ac:dyDescent="0.25">
      <c r="B70" s="41" t="s">
        <v>24</v>
      </c>
      <c r="C70" s="42">
        <v>45291</v>
      </c>
      <c r="D70" s="42">
        <v>44834</v>
      </c>
      <c r="E70" s="42">
        <v>44926</v>
      </c>
    </row>
    <row r="71" spans="2:6" x14ac:dyDescent="0.25">
      <c r="B71" s="44" t="s">
        <v>41</v>
      </c>
      <c r="C71" s="45">
        <v>7263.59</v>
      </c>
      <c r="D71" s="45">
        <v>7078.87</v>
      </c>
      <c r="E71" s="45">
        <v>7322.9</v>
      </c>
    </row>
    <row r="72" spans="2:6" x14ac:dyDescent="0.25">
      <c r="B72" s="44" t="s">
        <v>42</v>
      </c>
      <c r="C72" s="45">
        <v>7283.62</v>
      </c>
      <c r="D72" s="45">
        <v>7090.2</v>
      </c>
      <c r="E72" s="45">
        <v>7339.62</v>
      </c>
    </row>
    <row r="73" spans="2:6" s="17" customFormat="1" x14ac:dyDescent="0.25"/>
    <row r="74" spans="2:6" s="17" customFormat="1" x14ac:dyDescent="0.25">
      <c r="B74" s="163" t="s">
        <v>88</v>
      </c>
      <c r="C74" s="163"/>
      <c r="D74" s="163"/>
      <c r="E74" s="163"/>
      <c r="F74" s="163"/>
    </row>
    <row r="75" spans="2:6" s="17" customFormat="1" x14ac:dyDescent="0.25">
      <c r="B75" s="162" t="s">
        <v>179</v>
      </c>
      <c r="C75" s="162"/>
      <c r="D75" s="162"/>
      <c r="E75" s="162"/>
      <c r="F75" s="162"/>
    </row>
    <row r="76" spans="2:6" s="17" customFormat="1" x14ac:dyDescent="0.25">
      <c r="B76" s="162"/>
      <c r="C76" s="162"/>
      <c r="D76" s="162"/>
      <c r="E76" s="162"/>
      <c r="F76" s="162"/>
    </row>
    <row r="77" spans="2:6" s="17" customFormat="1" x14ac:dyDescent="0.25">
      <c r="B77" s="163" t="s">
        <v>89</v>
      </c>
      <c r="C77" s="163"/>
      <c r="D77" s="163"/>
      <c r="E77" s="163"/>
      <c r="F77" s="163"/>
    </row>
    <row r="78" spans="2:6" s="17" customFormat="1" x14ac:dyDescent="0.25">
      <c r="B78" s="160" t="s">
        <v>180</v>
      </c>
      <c r="C78" s="160"/>
      <c r="D78" s="160"/>
      <c r="E78" s="160"/>
      <c r="F78" s="160"/>
    </row>
    <row r="79" spans="2:6" s="17" customFormat="1" x14ac:dyDescent="0.25">
      <c r="B79" s="160"/>
      <c r="C79" s="160"/>
      <c r="D79" s="160"/>
      <c r="E79" s="160"/>
      <c r="F79" s="160"/>
    </row>
    <row r="80" spans="2:6" s="17" customFormat="1" x14ac:dyDescent="0.25">
      <c r="B80" s="40"/>
      <c r="C80" s="40"/>
      <c r="D80" s="40"/>
      <c r="E80" s="40"/>
      <c r="F80" s="40"/>
    </row>
    <row r="81" spans="2:6" s="17" customFormat="1" x14ac:dyDescent="0.25">
      <c r="B81" s="167" t="s">
        <v>91</v>
      </c>
      <c r="C81" s="167"/>
      <c r="D81" s="167"/>
      <c r="E81" s="167"/>
      <c r="F81" s="167"/>
    </row>
    <row r="82" spans="2:6" s="17" customFormat="1" x14ac:dyDescent="0.25">
      <c r="B82" s="160" t="s">
        <v>90</v>
      </c>
      <c r="C82" s="160"/>
      <c r="D82" s="160"/>
      <c r="E82" s="160"/>
      <c r="F82" s="160"/>
    </row>
    <row r="83" spans="2:6" s="17" customFormat="1" x14ac:dyDescent="0.25">
      <c r="B83" s="160"/>
      <c r="C83" s="160"/>
      <c r="D83" s="160"/>
      <c r="E83" s="160"/>
      <c r="F83" s="160"/>
    </row>
    <row r="84" spans="2:6" s="17" customFormat="1" x14ac:dyDescent="0.25">
      <c r="B84" s="160"/>
      <c r="C84" s="160"/>
      <c r="D84" s="160"/>
      <c r="E84" s="160"/>
      <c r="F84" s="160"/>
    </row>
    <row r="85" spans="2:6" s="17" customFormat="1" x14ac:dyDescent="0.25">
      <c r="B85" s="40"/>
      <c r="C85" s="40"/>
      <c r="D85" s="40"/>
      <c r="E85" s="40"/>
      <c r="F85" s="40"/>
    </row>
    <row r="86" spans="2:6" s="17" customFormat="1" x14ac:dyDescent="0.25">
      <c r="B86" s="165" t="s">
        <v>24</v>
      </c>
      <c r="C86" s="166"/>
      <c r="D86" s="42">
        <f>+'04'!C7</f>
        <v>45291</v>
      </c>
      <c r="E86" s="42">
        <f>+'04'!D7</f>
        <v>44926</v>
      </c>
    </row>
    <row r="87" spans="2:6" s="17" customFormat="1" x14ac:dyDescent="0.25">
      <c r="B87" s="172" t="s">
        <v>11</v>
      </c>
      <c r="C87" s="173"/>
      <c r="D87" s="46">
        <f>+'02'!C13</f>
        <v>160449599</v>
      </c>
      <c r="E87" s="46">
        <f>+'02'!D13</f>
        <v>19254306</v>
      </c>
    </row>
    <row r="88" spans="2:6" s="17" customFormat="1" x14ac:dyDescent="0.25">
      <c r="B88" s="170" t="s">
        <v>43</v>
      </c>
      <c r="C88" s="171"/>
      <c r="D88" s="47">
        <v>0</v>
      </c>
      <c r="E88" s="47">
        <v>0</v>
      </c>
    </row>
    <row r="89" spans="2:6" s="17" customFormat="1" x14ac:dyDescent="0.25">
      <c r="B89" s="165" t="s">
        <v>45</v>
      </c>
      <c r="C89" s="166"/>
      <c r="D89" s="48">
        <f>SUM(D87:D88)</f>
        <v>160449599</v>
      </c>
      <c r="E89" s="48">
        <f>SUM(E87:E88)</f>
        <v>19254306</v>
      </c>
    </row>
    <row r="90" spans="2:6" s="17" customFormat="1" x14ac:dyDescent="0.25"/>
    <row r="91" spans="2:6" s="17" customFormat="1" x14ac:dyDescent="0.25">
      <c r="B91" s="163" t="s">
        <v>92</v>
      </c>
      <c r="C91" s="163"/>
      <c r="D91" s="163"/>
      <c r="E91" s="163"/>
      <c r="F91" s="163"/>
    </row>
    <row r="92" spans="2:6" s="17" customFormat="1" x14ac:dyDescent="0.25"/>
    <row r="93" spans="2:6" s="17" customFormat="1" ht="47.25" customHeight="1" x14ac:dyDescent="0.25">
      <c r="B93" s="49" t="s">
        <v>44</v>
      </c>
      <c r="C93" s="49" t="s">
        <v>46</v>
      </c>
      <c r="D93" s="49" t="s">
        <v>47</v>
      </c>
      <c r="E93" s="49" t="s">
        <v>48</v>
      </c>
    </row>
    <row r="94" spans="2:6" s="17" customFormat="1" x14ac:dyDescent="0.25">
      <c r="B94" s="50" t="s">
        <v>49</v>
      </c>
      <c r="C94" s="51"/>
      <c r="D94" s="51"/>
      <c r="E94" s="52"/>
    </row>
    <row r="95" spans="2:6" s="17" customFormat="1" x14ac:dyDescent="0.25">
      <c r="B95" s="53" t="s">
        <v>50</v>
      </c>
      <c r="C95" s="54">
        <v>108733.092102205</v>
      </c>
      <c r="D95" s="46">
        <v>2436409210</v>
      </c>
      <c r="E95" s="46">
        <v>952</v>
      </c>
    </row>
    <row r="96" spans="2:6" s="17" customFormat="1" x14ac:dyDescent="0.25">
      <c r="B96" s="55" t="s">
        <v>51</v>
      </c>
      <c r="C96" s="56">
        <v>109466.069321926</v>
      </c>
      <c r="D96" s="57">
        <v>2769718555</v>
      </c>
      <c r="E96" s="57">
        <v>1000</v>
      </c>
    </row>
    <row r="97" spans="2:6" s="17" customFormat="1" x14ac:dyDescent="0.25">
      <c r="B97" s="58" t="s">
        <v>52</v>
      </c>
      <c r="C97" s="59">
        <v>110295.612057826</v>
      </c>
      <c r="D97" s="47">
        <v>3105990435</v>
      </c>
      <c r="E97" s="47">
        <v>1042</v>
      </c>
    </row>
    <row r="98" spans="2:6" s="17" customFormat="1" x14ac:dyDescent="0.25">
      <c r="B98" s="60" t="s">
        <v>115</v>
      </c>
      <c r="C98" s="51"/>
      <c r="D98" s="51"/>
      <c r="E98" s="52"/>
    </row>
    <row r="99" spans="2:6" s="17" customFormat="1" x14ac:dyDescent="0.25">
      <c r="B99" s="61" t="s">
        <v>116</v>
      </c>
      <c r="C99" s="62">
        <v>111012.65596781101</v>
      </c>
      <c r="D99" s="63">
        <v>3459627075</v>
      </c>
      <c r="E99" s="64">
        <v>1091</v>
      </c>
    </row>
    <row r="100" spans="2:6" s="17" customFormat="1" x14ac:dyDescent="0.25">
      <c r="B100" s="55" t="s">
        <v>117</v>
      </c>
      <c r="C100" s="56">
        <v>111815.696967364</v>
      </c>
      <c r="D100" s="65">
        <v>4060816721</v>
      </c>
      <c r="E100" s="57">
        <v>1156</v>
      </c>
    </row>
    <row r="101" spans="2:6" s="17" customFormat="1" x14ac:dyDescent="0.25">
      <c r="B101" s="58" t="s">
        <v>118</v>
      </c>
      <c r="C101" s="59">
        <v>112606.95979115801</v>
      </c>
      <c r="D101" s="66">
        <v>4524370090</v>
      </c>
      <c r="E101" s="47">
        <v>1218</v>
      </c>
    </row>
    <row r="102" spans="2:6" s="17" customFormat="1" x14ac:dyDescent="0.25">
      <c r="B102" s="50" t="s">
        <v>119</v>
      </c>
      <c r="C102" s="51"/>
      <c r="D102" s="51"/>
      <c r="E102" s="52"/>
    </row>
    <row r="103" spans="2:6" s="17" customFormat="1" x14ac:dyDescent="0.25">
      <c r="B103" s="53" t="s">
        <v>120</v>
      </c>
      <c r="C103" s="54">
        <v>113415.68114243</v>
      </c>
      <c r="D103" s="67">
        <v>5023603419</v>
      </c>
      <c r="E103" s="46">
        <v>1292</v>
      </c>
    </row>
    <row r="104" spans="2:6" s="17" customFormat="1" x14ac:dyDescent="0.25">
      <c r="B104" s="55" t="s">
        <v>121</v>
      </c>
      <c r="C104" s="56">
        <v>114266.719502639</v>
      </c>
      <c r="D104" s="65">
        <v>5594166960</v>
      </c>
      <c r="E104" s="57">
        <v>1389</v>
      </c>
    </row>
    <row r="105" spans="2:6" s="17" customFormat="1" x14ac:dyDescent="0.25">
      <c r="B105" s="58" t="s">
        <v>122</v>
      </c>
      <c r="C105" s="59">
        <v>115072.108729492</v>
      </c>
      <c r="D105" s="68">
        <v>6272802264</v>
      </c>
      <c r="E105" s="47">
        <v>1656</v>
      </c>
    </row>
    <row r="106" spans="2:6" s="17" customFormat="1" x14ac:dyDescent="0.25">
      <c r="B106" s="50" t="s">
        <v>149</v>
      </c>
      <c r="C106" s="51"/>
      <c r="D106" s="51"/>
      <c r="E106" s="52"/>
    </row>
    <row r="107" spans="2:6" s="17" customFormat="1" x14ac:dyDescent="0.25">
      <c r="B107" s="53" t="s">
        <v>150</v>
      </c>
      <c r="C107" s="54">
        <v>115935.82353218961</v>
      </c>
      <c r="D107" s="46">
        <v>6959940552.0253859</v>
      </c>
      <c r="E107" s="46">
        <v>1761</v>
      </c>
    </row>
    <row r="108" spans="2:6" s="17" customFormat="1" x14ac:dyDescent="0.25">
      <c r="B108" s="55" t="s">
        <v>151</v>
      </c>
      <c r="C108" s="56">
        <v>116804.11352393241</v>
      </c>
      <c r="D108" s="57">
        <v>7683369524.9106569</v>
      </c>
      <c r="E108" s="57">
        <v>1941</v>
      </c>
    </row>
    <row r="109" spans="2:6" s="17" customFormat="1" x14ac:dyDescent="0.25">
      <c r="B109" s="58" t="s">
        <v>152</v>
      </c>
      <c r="C109" s="59">
        <v>117671.9452032516</v>
      </c>
      <c r="D109" s="47">
        <v>8584160844.6529417</v>
      </c>
      <c r="E109" s="47">
        <v>2119</v>
      </c>
    </row>
    <row r="110" spans="2:6" s="17" customFormat="1" x14ac:dyDescent="0.25">
      <c r="B110" s="5"/>
      <c r="C110" s="69"/>
      <c r="D110" s="70"/>
      <c r="E110" s="71"/>
    </row>
    <row r="111" spans="2:6" s="17" customFormat="1" x14ac:dyDescent="0.25">
      <c r="B111" s="167" t="s">
        <v>93</v>
      </c>
      <c r="C111" s="167"/>
      <c r="D111" s="167"/>
      <c r="E111" s="167"/>
      <c r="F111" s="167"/>
    </row>
    <row r="112" spans="2:6" x14ac:dyDescent="0.25">
      <c r="B112" s="160" t="s">
        <v>181</v>
      </c>
      <c r="C112" s="160"/>
      <c r="D112" s="160"/>
      <c r="E112" s="160"/>
      <c r="F112" s="160"/>
    </row>
    <row r="113" spans="2:7" x14ac:dyDescent="0.25">
      <c r="B113" s="160"/>
      <c r="C113" s="160"/>
      <c r="D113" s="160"/>
      <c r="E113" s="160"/>
      <c r="F113" s="160"/>
    </row>
    <row r="114" spans="2:7" x14ac:dyDescent="0.25">
      <c r="B114" s="72" t="s">
        <v>53</v>
      </c>
      <c r="C114" s="42">
        <f>+D86</f>
        <v>45291</v>
      </c>
      <c r="D114" s="42">
        <f>+E86</f>
        <v>44926</v>
      </c>
    </row>
    <row r="115" spans="2:7" x14ac:dyDescent="0.25">
      <c r="B115" s="53" t="s">
        <v>113</v>
      </c>
      <c r="C115" s="73">
        <f>+'01'!C8</f>
        <v>36684505</v>
      </c>
      <c r="D115" s="73">
        <f>+'01'!D8</f>
        <v>73252746</v>
      </c>
      <c r="E115" s="74"/>
      <c r="G115" s="75"/>
    </row>
    <row r="116" spans="2:7" x14ac:dyDescent="0.25">
      <c r="B116" s="58"/>
      <c r="C116" s="76"/>
      <c r="D116" s="76"/>
    </row>
    <row r="117" spans="2:7" x14ac:dyDescent="0.25">
      <c r="B117" s="77" t="s">
        <v>45</v>
      </c>
      <c r="C117" s="48">
        <f>SUM(C115:C116)</f>
        <v>36684505</v>
      </c>
      <c r="D117" s="48">
        <f>SUM(D115:D116)</f>
        <v>73252746</v>
      </c>
    </row>
    <row r="118" spans="2:7" x14ac:dyDescent="0.25">
      <c r="C118" s="75"/>
    </row>
    <row r="119" spans="2:7" ht="32.25" customHeight="1" x14ac:dyDescent="0.25">
      <c r="B119" s="161" t="s">
        <v>201</v>
      </c>
      <c r="C119" s="161"/>
      <c r="D119" s="161"/>
      <c r="E119" s="161"/>
      <c r="F119" s="161"/>
    </row>
    <row r="120" spans="2:7" x14ac:dyDescent="0.25">
      <c r="B120" s="41" t="s">
        <v>24</v>
      </c>
      <c r="C120" s="42">
        <f>+C114</f>
        <v>45291</v>
      </c>
      <c r="D120" s="42">
        <f>+D114</f>
        <v>44926</v>
      </c>
      <c r="E120" s="40"/>
      <c r="F120" s="40"/>
    </row>
    <row r="121" spans="2:7" x14ac:dyDescent="0.25">
      <c r="B121" s="78" t="s">
        <v>114</v>
      </c>
      <c r="C121" s="79">
        <f>+'01'!C14</f>
        <v>2250000</v>
      </c>
      <c r="D121" s="79">
        <f>+'01'!D14</f>
        <v>44080000</v>
      </c>
      <c r="E121" s="40"/>
      <c r="F121" s="40"/>
    </row>
    <row r="122" spans="2:7" x14ac:dyDescent="0.25">
      <c r="B122" s="41" t="s">
        <v>45</v>
      </c>
      <c r="C122" s="48">
        <f>SUM(C121)</f>
        <v>2250000</v>
      </c>
      <c r="D122" s="48">
        <f>SUM(D121)</f>
        <v>44080000</v>
      </c>
      <c r="E122" s="40"/>
      <c r="F122" s="40"/>
    </row>
    <row r="123" spans="2:7" ht="15" customHeight="1" x14ac:dyDescent="0.25">
      <c r="B123" s="17"/>
      <c r="C123" s="80"/>
      <c r="D123" s="17"/>
      <c r="E123" s="17"/>
      <c r="F123" s="17"/>
    </row>
    <row r="125" spans="2:7" x14ac:dyDescent="0.25">
      <c r="B125" s="160" t="s">
        <v>182</v>
      </c>
      <c r="C125" s="160"/>
      <c r="D125" s="160"/>
      <c r="E125" s="160"/>
      <c r="F125" s="160"/>
    </row>
    <row r="126" spans="2:7" x14ac:dyDescent="0.25">
      <c r="B126" s="160"/>
      <c r="C126" s="160"/>
      <c r="D126" s="160"/>
      <c r="E126" s="160"/>
      <c r="F126" s="160"/>
    </row>
    <row r="127" spans="2:7" x14ac:dyDescent="0.25">
      <c r="B127" s="41" t="s">
        <v>24</v>
      </c>
      <c r="C127" s="42">
        <f>+C114</f>
        <v>45291</v>
      </c>
      <c r="D127" s="42">
        <f>+D114</f>
        <v>44926</v>
      </c>
    </row>
    <row r="128" spans="2:7" x14ac:dyDescent="0.25">
      <c r="B128" s="78" t="s">
        <v>11</v>
      </c>
      <c r="C128" s="79">
        <f>+'01'!C15</f>
        <v>23035494</v>
      </c>
      <c r="D128" s="79">
        <f>+'01'!D15</f>
        <v>5038063</v>
      </c>
    </row>
    <row r="129" spans="2:6" x14ac:dyDescent="0.25">
      <c r="B129" s="41" t="s">
        <v>45</v>
      </c>
      <c r="C129" s="48">
        <f>SUM(C128)</f>
        <v>23035494</v>
      </c>
      <c r="D129" s="48">
        <f>SUM(D128)</f>
        <v>5038063</v>
      </c>
      <c r="E129" s="75"/>
      <c r="F129" s="75"/>
    </row>
    <row r="130" spans="2:6" x14ac:dyDescent="0.25">
      <c r="C130" s="75"/>
    </row>
    <row r="131" spans="2:6" ht="16.5" customHeight="1" x14ac:dyDescent="0.25">
      <c r="B131" s="160" t="s">
        <v>183</v>
      </c>
      <c r="C131" s="160"/>
      <c r="D131" s="160"/>
      <c r="E131" s="160"/>
      <c r="F131" s="160"/>
    </row>
    <row r="132" spans="2:6" x14ac:dyDescent="0.25">
      <c r="B132" s="160"/>
      <c r="C132" s="160"/>
      <c r="D132" s="160"/>
      <c r="E132" s="160"/>
      <c r="F132" s="160"/>
    </row>
    <row r="133" spans="2:6" x14ac:dyDescent="0.25">
      <c r="B133" s="160"/>
      <c r="C133" s="160"/>
      <c r="D133" s="160"/>
      <c r="E133" s="160"/>
      <c r="F133" s="160"/>
    </row>
    <row r="134" spans="2:6" x14ac:dyDescent="0.25">
      <c r="B134" s="41" t="s">
        <v>24</v>
      </c>
      <c r="C134" s="42">
        <f>+C127</f>
        <v>45291</v>
      </c>
      <c r="D134" s="42">
        <f>+D127</f>
        <v>44926</v>
      </c>
    </row>
    <row r="135" spans="2:6" x14ac:dyDescent="0.25">
      <c r="B135" s="78" t="s">
        <v>94</v>
      </c>
      <c r="C135" s="79">
        <f>+'02'!C8</f>
        <v>-32803355</v>
      </c>
      <c r="D135" s="79">
        <f>+'02'!D8</f>
        <v>-530247</v>
      </c>
    </row>
    <row r="136" spans="2:6" x14ac:dyDescent="0.25">
      <c r="B136" s="41" t="s">
        <v>45</v>
      </c>
      <c r="C136" s="48">
        <f>SUM(C135)</f>
        <v>-32803355</v>
      </c>
      <c r="D136" s="48">
        <f>SUM(D135)</f>
        <v>-530247</v>
      </c>
      <c r="E136" s="75"/>
    </row>
    <row r="137" spans="2:6" x14ac:dyDescent="0.25">
      <c r="C137" s="75">
        <f>+C135-'02'!C8</f>
        <v>0</v>
      </c>
    </row>
    <row r="138" spans="2:6" x14ac:dyDescent="0.25">
      <c r="B138" s="160" t="s">
        <v>184</v>
      </c>
      <c r="C138" s="160"/>
      <c r="D138" s="160"/>
      <c r="E138" s="160"/>
      <c r="F138" s="160"/>
    </row>
    <row r="139" spans="2:6" x14ac:dyDescent="0.25">
      <c r="B139" s="160"/>
      <c r="C139" s="160"/>
      <c r="D139" s="160"/>
      <c r="E139" s="160"/>
      <c r="F139" s="160"/>
    </row>
    <row r="140" spans="2:6" x14ac:dyDescent="0.25">
      <c r="B140" s="72" t="s">
        <v>123</v>
      </c>
      <c r="C140" s="137">
        <f>+C134</f>
        <v>45291</v>
      </c>
      <c r="D140" s="137">
        <f>+D134</f>
        <v>44926</v>
      </c>
    </row>
    <row r="141" spans="2:6" x14ac:dyDescent="0.25">
      <c r="B141" s="139" t="s">
        <v>192</v>
      </c>
      <c r="C141" s="46">
        <v>40129685</v>
      </c>
      <c r="D141" s="46">
        <v>0</v>
      </c>
    </row>
    <row r="142" spans="2:6" x14ac:dyDescent="0.25">
      <c r="B142" s="141" t="s">
        <v>193</v>
      </c>
      <c r="C142" s="57">
        <v>148930</v>
      </c>
      <c r="D142" s="57">
        <v>0</v>
      </c>
    </row>
    <row r="143" spans="2:6" x14ac:dyDescent="0.25">
      <c r="B143" s="140" t="s">
        <v>124</v>
      </c>
      <c r="C143" s="76">
        <v>0</v>
      </c>
      <c r="D143" s="76">
        <f>+'02'!D10</f>
        <v>33964</v>
      </c>
    </row>
    <row r="144" spans="2:6" x14ac:dyDescent="0.25">
      <c r="B144" s="77" t="s">
        <v>45</v>
      </c>
      <c r="C144" s="138">
        <f>SUM(C141:C143)</f>
        <v>40278615</v>
      </c>
      <c r="D144" s="138">
        <f>SUM(D143:D143)</f>
        <v>33964</v>
      </c>
      <c r="E144" s="81"/>
    </row>
    <row r="145" spans="2:5" x14ac:dyDescent="0.25">
      <c r="C145" s="75">
        <f>+C144-'02'!C10</f>
        <v>0</v>
      </c>
    </row>
    <row r="146" spans="2:5" x14ac:dyDescent="0.25">
      <c r="B146" s="41" t="s">
        <v>125</v>
      </c>
      <c r="C146" s="42">
        <f>+C140</f>
        <v>45291</v>
      </c>
      <c r="D146" s="42">
        <f>+D140</f>
        <v>44926</v>
      </c>
    </row>
    <row r="147" spans="2:5" x14ac:dyDescent="0.25">
      <c r="B147" s="78" t="s">
        <v>124</v>
      </c>
      <c r="C147" s="79">
        <v>0</v>
      </c>
      <c r="D147" s="79">
        <v>0</v>
      </c>
    </row>
    <row r="148" spans="2:5" x14ac:dyDescent="0.25">
      <c r="B148" s="41" t="s">
        <v>45</v>
      </c>
      <c r="C148" s="48">
        <f>SUM(C147:C147)</f>
        <v>0</v>
      </c>
      <c r="D148" s="48">
        <f>SUM(D147:D147)</f>
        <v>0</v>
      </c>
      <c r="E148" s="75"/>
    </row>
  </sheetData>
  <sortState xmlns:xlrd2="http://schemas.microsoft.com/office/spreadsheetml/2017/richdata2" ref="B115:C116">
    <sortCondition descending="1" ref="C115:C116"/>
  </sortState>
  <mergeCells count="35">
    <mergeCell ref="B91:F91"/>
    <mergeCell ref="B111:F111"/>
    <mergeCell ref="B112:F113"/>
    <mergeCell ref="B125:F126"/>
    <mergeCell ref="B52:F52"/>
    <mergeCell ref="B63:F64"/>
    <mergeCell ref="B88:C88"/>
    <mergeCell ref="B54:F56"/>
    <mergeCell ref="B57:F58"/>
    <mergeCell ref="B59:F60"/>
    <mergeCell ref="B61:F62"/>
    <mergeCell ref="B82:F84"/>
    <mergeCell ref="B86:C86"/>
    <mergeCell ref="B87:C87"/>
    <mergeCell ref="B3:F3"/>
    <mergeCell ref="B4:F4"/>
    <mergeCell ref="B6:F14"/>
    <mergeCell ref="B15:F15"/>
    <mergeCell ref="B17:F17"/>
    <mergeCell ref="B138:F139"/>
    <mergeCell ref="B2:F2"/>
    <mergeCell ref="B119:F119"/>
    <mergeCell ref="B18:F47"/>
    <mergeCell ref="B48:F48"/>
    <mergeCell ref="B49:F51"/>
    <mergeCell ref="B53:F53"/>
    <mergeCell ref="B89:C89"/>
    <mergeCell ref="B65:F66"/>
    <mergeCell ref="B67:F68"/>
    <mergeCell ref="B74:F74"/>
    <mergeCell ref="B75:F76"/>
    <mergeCell ref="B77:F77"/>
    <mergeCell ref="B81:F81"/>
    <mergeCell ref="B78:F79"/>
    <mergeCell ref="B131:F133"/>
  </mergeCells>
  <hyperlinks>
    <hyperlink ref="A1" location="INDICE!A1" display="INDICE" xr:uid="{4997CFCE-4BD7-4BCF-B991-EBEABD2AFD85}"/>
  </hyperlinks>
  <pageMargins left="0.7" right="0.7" top="0.75" bottom="0.75" header="0.3" footer="0.3"/>
  <pageSetup paperSize="9" orientation="portrait" r:id="rId1"/>
  <ignoredErrors>
    <ignoredError sqref="D8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AS676"/>
  <sheetViews>
    <sheetView showGridLines="0" topLeftCell="A436" workbookViewId="0">
      <selection activeCell="E445" sqref="E445"/>
    </sheetView>
  </sheetViews>
  <sheetFormatPr baseColWidth="10" defaultColWidth="3.7109375" defaultRowHeight="15" x14ac:dyDescent="0.25"/>
  <cols>
    <col min="1" max="1" width="3.7109375" style="5"/>
    <col min="2" max="2" width="19.85546875" style="5" customWidth="1"/>
    <col min="3" max="4" width="24" style="5" customWidth="1"/>
    <col min="5" max="5" width="10.5703125" style="5" customWidth="1"/>
    <col min="6" max="6" width="9.7109375" style="5" customWidth="1"/>
    <col min="7" max="8" width="14" style="5" bestFit="1" customWidth="1"/>
    <col min="9" max="9" width="14.42578125" style="5" customWidth="1"/>
    <col min="10" max="13" width="20.7109375" style="5" bestFit="1" customWidth="1"/>
    <col min="14" max="14" width="30" style="5" bestFit="1" customWidth="1"/>
    <col min="15" max="15" width="16.5703125" style="5" bestFit="1" customWidth="1"/>
    <col min="16" max="16" width="14.28515625" style="5" customWidth="1"/>
    <col min="17" max="17" width="9.42578125" style="5" customWidth="1"/>
    <col min="18" max="18" width="12" style="5" bestFit="1" customWidth="1"/>
    <col min="19" max="19" width="3.7109375" style="5"/>
    <col min="20" max="20" width="12.140625" style="5" bestFit="1" customWidth="1"/>
    <col min="21" max="21" width="12" style="5" bestFit="1" customWidth="1"/>
    <col min="22" max="23" width="3.7109375" style="5"/>
    <col min="24" max="25" width="11.85546875" style="5" bestFit="1" customWidth="1"/>
    <col min="26" max="27" width="3.7109375" style="5"/>
    <col min="28" max="28" width="12.42578125" style="5" bestFit="1" customWidth="1"/>
    <col min="29" max="29" width="12" style="5" bestFit="1" customWidth="1"/>
    <col min="30" max="31" width="3.7109375" style="5"/>
    <col min="32" max="32" width="4.140625" style="5" bestFit="1" customWidth="1"/>
    <col min="33" max="34" width="3.7109375" style="5"/>
    <col min="35" max="35" width="4" style="5" bestFit="1" customWidth="1"/>
    <col min="36" max="39" width="3.7109375" style="5"/>
    <col min="40" max="40" width="5.28515625" style="5" bestFit="1" customWidth="1"/>
    <col min="41" max="44" width="3.7109375" style="5"/>
    <col min="45" max="45" width="4.42578125" style="5" bestFit="1" customWidth="1"/>
    <col min="46" max="16384" width="3.7109375" style="5"/>
  </cols>
  <sheetData>
    <row r="1" spans="1:45" ht="18" customHeight="1" x14ac:dyDescent="0.25">
      <c r="A1" s="6" t="s">
        <v>109</v>
      </c>
      <c r="B1" s="7"/>
      <c r="C1" s="8"/>
      <c r="D1" s="8"/>
      <c r="E1" s="8"/>
      <c r="F1" s="8"/>
      <c r="G1" s="9"/>
      <c r="AO1" s="8"/>
      <c r="AP1" s="8"/>
      <c r="AQ1" s="8"/>
      <c r="AR1" s="8"/>
      <c r="AS1" s="8"/>
    </row>
    <row r="2" spans="1:45" ht="18" customHeight="1" x14ac:dyDescent="0.25">
      <c r="A2" s="6"/>
      <c r="B2" s="10" t="s">
        <v>105</v>
      </c>
      <c r="C2" s="10"/>
      <c r="D2" s="10"/>
      <c r="E2" s="10"/>
      <c r="F2" s="10"/>
      <c r="G2" s="10"/>
      <c r="H2" s="10"/>
      <c r="I2" s="10"/>
      <c r="J2" s="10"/>
      <c r="K2" s="10"/>
      <c r="L2" s="10"/>
      <c r="M2" s="10"/>
      <c r="N2" s="10"/>
      <c r="AO2" s="8"/>
      <c r="AP2" s="8"/>
      <c r="AQ2" s="8"/>
      <c r="AR2" s="8"/>
      <c r="AS2" s="8"/>
    </row>
    <row r="3" spans="1:45" ht="18" customHeight="1" x14ac:dyDescent="0.25">
      <c r="B3" s="11" t="s">
        <v>112</v>
      </c>
      <c r="C3" s="11"/>
      <c r="D3" s="11"/>
      <c r="E3" s="11"/>
      <c r="F3" s="11"/>
      <c r="G3" s="11"/>
      <c r="H3" s="11"/>
      <c r="I3" s="11"/>
      <c r="J3" s="11"/>
      <c r="K3" s="11"/>
      <c r="L3" s="11"/>
      <c r="M3" s="11"/>
      <c r="N3" s="11"/>
      <c r="AL3" s="8"/>
      <c r="AM3" s="8"/>
      <c r="AN3" s="8"/>
      <c r="AO3" s="8"/>
      <c r="AP3" s="8"/>
      <c r="AQ3" s="8"/>
      <c r="AR3" s="8"/>
      <c r="AS3" s="8"/>
    </row>
    <row r="4" spans="1:45" ht="18" customHeight="1" x14ac:dyDescent="0.25">
      <c r="B4" s="11" t="s">
        <v>66</v>
      </c>
      <c r="C4" s="11"/>
      <c r="D4" s="11"/>
      <c r="E4" s="11"/>
      <c r="F4" s="11"/>
      <c r="G4" s="11"/>
      <c r="H4" s="11"/>
      <c r="I4" s="11"/>
      <c r="J4" s="11"/>
      <c r="K4" s="11"/>
      <c r="L4" s="11"/>
      <c r="M4" s="11"/>
      <c r="N4" s="11"/>
      <c r="O4" s="12"/>
      <c r="V4" s="9"/>
      <c r="AD4" s="8"/>
      <c r="AE4" s="8"/>
      <c r="AF4" s="8"/>
      <c r="AG4" s="8"/>
      <c r="AH4" s="8"/>
      <c r="AI4" s="8"/>
      <c r="AJ4" s="8"/>
      <c r="AK4" s="8"/>
      <c r="AL4" s="8"/>
      <c r="AM4" s="8"/>
      <c r="AN4" s="8"/>
      <c r="AO4" s="8"/>
      <c r="AP4" s="8"/>
      <c r="AQ4" s="8"/>
      <c r="AR4" s="8"/>
      <c r="AS4" s="8"/>
    </row>
    <row r="5" spans="1:45" ht="18" customHeight="1" x14ac:dyDescent="0.25">
      <c r="B5" s="13">
        <v>45291</v>
      </c>
      <c r="C5" s="11"/>
      <c r="D5" s="11"/>
      <c r="E5" s="11"/>
      <c r="F5" s="11"/>
      <c r="G5" s="11"/>
      <c r="H5" s="11"/>
      <c r="I5" s="11"/>
      <c r="J5" s="11"/>
      <c r="K5" s="11"/>
      <c r="L5" s="11"/>
      <c r="M5" s="11"/>
      <c r="N5" s="11"/>
      <c r="O5" s="8"/>
      <c r="P5" s="8"/>
      <c r="Q5" s="8"/>
      <c r="R5" s="8"/>
      <c r="S5" s="8"/>
      <c r="T5" s="8"/>
      <c r="U5" s="8"/>
      <c r="V5" s="8"/>
      <c r="W5" s="8"/>
      <c r="X5" s="8"/>
      <c r="Y5" s="8"/>
      <c r="Z5" s="8"/>
      <c r="AA5" s="8"/>
      <c r="AB5" s="8"/>
      <c r="AC5" s="8"/>
      <c r="AD5" s="8"/>
      <c r="AE5" s="8"/>
      <c r="AF5" s="8"/>
      <c r="AG5" s="8"/>
      <c r="AH5" s="8"/>
      <c r="AI5" s="8"/>
      <c r="AJ5" s="8"/>
      <c r="AK5" s="14"/>
      <c r="AN5" s="8"/>
      <c r="AO5" s="8"/>
      <c r="AP5" s="8"/>
    </row>
    <row r="6" spans="1:45" ht="18" customHeight="1" x14ac:dyDescent="0.25">
      <c r="B6" s="15"/>
      <c r="C6" s="16"/>
      <c r="D6" s="16"/>
      <c r="E6" s="16"/>
      <c r="F6" s="16"/>
      <c r="G6" s="16"/>
      <c r="H6" s="16"/>
      <c r="I6" s="16"/>
      <c r="J6" s="16"/>
      <c r="K6" s="16"/>
      <c r="L6" s="16"/>
      <c r="M6" s="16"/>
      <c r="N6" s="16"/>
      <c r="O6" s="8"/>
      <c r="P6" s="8"/>
      <c r="Q6" s="8"/>
      <c r="R6" s="8"/>
      <c r="S6" s="8"/>
      <c r="T6" s="8"/>
      <c r="U6" s="8"/>
      <c r="V6" s="8"/>
      <c r="W6" s="8"/>
      <c r="X6" s="8"/>
      <c r="Y6" s="8"/>
      <c r="Z6" s="8"/>
      <c r="AA6" s="8"/>
      <c r="AB6" s="8"/>
      <c r="AC6" s="8"/>
      <c r="AD6" s="8"/>
      <c r="AE6" s="8"/>
      <c r="AF6" s="8"/>
      <c r="AG6" s="8"/>
      <c r="AH6" s="8"/>
      <c r="AI6" s="8"/>
      <c r="AJ6" s="8"/>
      <c r="AK6" s="14"/>
      <c r="AN6" s="8"/>
      <c r="AO6" s="8"/>
      <c r="AP6" s="8"/>
    </row>
    <row r="7" spans="1:45" ht="18" customHeight="1" x14ac:dyDescent="0.25">
      <c r="B7" s="175" t="s">
        <v>197</v>
      </c>
      <c r="C7" s="175"/>
      <c r="D7" s="175"/>
      <c r="E7" s="175"/>
      <c r="F7" s="175"/>
      <c r="G7" s="175"/>
      <c r="H7" s="175"/>
      <c r="I7" s="175"/>
      <c r="J7" s="175"/>
      <c r="K7" s="175"/>
      <c r="L7" s="175"/>
      <c r="M7" s="175"/>
      <c r="N7" s="175"/>
      <c r="O7" s="8"/>
      <c r="P7" s="8"/>
      <c r="Q7" s="8"/>
      <c r="R7" s="8"/>
      <c r="S7" s="8"/>
      <c r="T7" s="8"/>
      <c r="U7" s="8"/>
      <c r="V7" s="8"/>
      <c r="W7" s="8"/>
      <c r="X7" s="8"/>
      <c r="Y7" s="8"/>
      <c r="Z7" s="8"/>
      <c r="AA7" s="8"/>
      <c r="AB7" s="8"/>
      <c r="AC7" s="8"/>
      <c r="AD7" s="8"/>
      <c r="AE7" s="8"/>
      <c r="AF7" s="8"/>
      <c r="AG7" s="8"/>
      <c r="AH7" s="8"/>
      <c r="AI7" s="8"/>
      <c r="AJ7" s="8"/>
      <c r="AK7" s="14"/>
      <c r="AN7" s="8"/>
      <c r="AO7" s="8"/>
      <c r="AP7" s="8"/>
    </row>
    <row r="8" spans="1:45" ht="18" customHeight="1" x14ac:dyDescent="0.25">
      <c r="B8" s="175"/>
      <c r="C8" s="175"/>
      <c r="D8" s="175"/>
      <c r="E8" s="175"/>
      <c r="F8" s="175"/>
      <c r="G8" s="175"/>
      <c r="H8" s="175"/>
      <c r="I8" s="175"/>
      <c r="J8" s="175"/>
      <c r="K8" s="175"/>
      <c r="L8" s="175"/>
      <c r="M8" s="175"/>
      <c r="N8" s="175"/>
      <c r="O8" s="8"/>
      <c r="P8" s="8"/>
      <c r="Q8" s="8"/>
      <c r="R8" s="8"/>
      <c r="S8" s="8"/>
      <c r="T8" s="8"/>
      <c r="U8" s="8"/>
      <c r="V8" s="8"/>
      <c r="W8" s="8"/>
      <c r="X8" s="8"/>
      <c r="Y8" s="8"/>
      <c r="Z8" s="8"/>
      <c r="AA8" s="8"/>
      <c r="AB8" s="8"/>
      <c r="AC8" s="8"/>
      <c r="AD8" s="8"/>
      <c r="AE8" s="8"/>
      <c r="AF8" s="8"/>
      <c r="AG8" s="8"/>
      <c r="AH8" s="8"/>
      <c r="AI8" s="8"/>
      <c r="AJ8" s="8"/>
      <c r="AK8" s="14"/>
      <c r="AN8" s="8"/>
      <c r="AO8" s="8"/>
      <c r="AP8" s="8"/>
    </row>
    <row r="9" spans="1:45" ht="18" customHeight="1" x14ac:dyDescent="0.25">
      <c r="B9" s="15"/>
      <c r="C9" s="16"/>
      <c r="D9" s="16"/>
      <c r="E9" s="16"/>
      <c r="F9" s="16"/>
      <c r="G9" s="16"/>
      <c r="H9" s="16"/>
      <c r="I9" s="16"/>
      <c r="J9" s="16"/>
      <c r="K9" s="16"/>
      <c r="L9" s="16"/>
      <c r="M9" s="16"/>
      <c r="N9" s="16"/>
      <c r="O9" s="8"/>
      <c r="P9" s="8"/>
      <c r="Q9" s="8"/>
      <c r="R9" s="8"/>
      <c r="S9" s="8"/>
      <c r="T9" s="8"/>
      <c r="U9" s="8"/>
      <c r="V9" s="8"/>
      <c r="W9" s="8"/>
      <c r="X9" s="8"/>
      <c r="Y9" s="8"/>
      <c r="Z9" s="8"/>
      <c r="AA9" s="8"/>
      <c r="AB9" s="8"/>
      <c r="AC9" s="8"/>
      <c r="AD9" s="8"/>
      <c r="AE9" s="8"/>
      <c r="AF9" s="8"/>
      <c r="AG9" s="8"/>
      <c r="AH9" s="8"/>
      <c r="AI9" s="8"/>
      <c r="AJ9" s="8"/>
      <c r="AK9" s="14"/>
      <c r="AN9" s="8"/>
      <c r="AO9" s="8"/>
      <c r="AP9" s="8"/>
    </row>
    <row r="10" spans="1:45" s="17" customFormat="1" ht="30" x14ac:dyDescent="0.25">
      <c r="B10" s="18" t="s">
        <v>54</v>
      </c>
      <c r="C10" s="18" t="s">
        <v>55</v>
      </c>
      <c r="D10" s="18" t="s">
        <v>165</v>
      </c>
      <c r="E10" s="18" t="s">
        <v>56</v>
      </c>
      <c r="F10" s="18" t="s">
        <v>57</v>
      </c>
      <c r="G10" s="18" t="s">
        <v>58</v>
      </c>
      <c r="H10" s="18" t="s">
        <v>59</v>
      </c>
      <c r="I10" s="18" t="s">
        <v>60</v>
      </c>
      <c r="J10" s="18" t="s">
        <v>61</v>
      </c>
      <c r="K10" s="18" t="s">
        <v>62</v>
      </c>
      <c r="L10" s="18" t="s">
        <v>63</v>
      </c>
      <c r="M10" s="18" t="s">
        <v>64</v>
      </c>
      <c r="N10" s="18" t="s">
        <v>65</v>
      </c>
    </row>
    <row r="11" spans="1:45" x14ac:dyDescent="0.25">
      <c r="B11" s="19" t="s">
        <v>126</v>
      </c>
      <c r="C11" s="20" t="s">
        <v>128</v>
      </c>
      <c r="D11" s="21"/>
      <c r="E11" s="21" t="s">
        <v>144</v>
      </c>
      <c r="F11" s="20" t="s">
        <v>145</v>
      </c>
      <c r="G11" s="22">
        <v>44781.532048611116</v>
      </c>
      <c r="H11" s="22">
        <v>45685</v>
      </c>
      <c r="I11" s="20" t="s">
        <v>146</v>
      </c>
      <c r="J11" s="23">
        <v>19730750</v>
      </c>
      <c r="K11" s="24">
        <v>15031193</v>
      </c>
      <c r="L11" s="23">
        <v>15315702.435634058</v>
      </c>
      <c r="M11" s="24">
        <v>19730750</v>
      </c>
      <c r="N11" s="25">
        <v>77.623518799999999</v>
      </c>
    </row>
    <row r="12" spans="1:45" x14ac:dyDescent="0.25">
      <c r="B12" s="19" t="s">
        <v>126</v>
      </c>
      <c r="C12" s="20" t="s">
        <v>128</v>
      </c>
      <c r="D12" s="21"/>
      <c r="E12" s="21" t="s">
        <v>144</v>
      </c>
      <c r="F12" s="20" t="s">
        <v>145</v>
      </c>
      <c r="G12" s="22">
        <v>45034.492997685193</v>
      </c>
      <c r="H12" s="22">
        <v>46049</v>
      </c>
      <c r="I12" s="20" t="s">
        <v>146</v>
      </c>
      <c r="J12" s="23">
        <v>34723288</v>
      </c>
      <c r="K12" s="24">
        <v>25685615</v>
      </c>
      <c r="L12" s="23">
        <v>25541605.744589418</v>
      </c>
      <c r="M12" s="24">
        <v>34723288</v>
      </c>
      <c r="N12" s="25">
        <v>73.557566738999995</v>
      </c>
    </row>
    <row r="13" spans="1:45" x14ac:dyDescent="0.25">
      <c r="B13" s="19" t="s">
        <v>126</v>
      </c>
      <c r="C13" s="20" t="s">
        <v>128</v>
      </c>
      <c r="D13" s="21"/>
      <c r="E13" s="21" t="s">
        <v>144</v>
      </c>
      <c r="F13" s="20" t="s">
        <v>145</v>
      </c>
      <c r="G13" s="22">
        <v>45127.463819444449</v>
      </c>
      <c r="H13" s="22">
        <v>45685</v>
      </c>
      <c r="I13" s="20" t="s">
        <v>146</v>
      </c>
      <c r="J13" s="23">
        <v>117193774</v>
      </c>
      <c r="K13" s="24">
        <v>98820426</v>
      </c>
      <c r="L13" s="23">
        <v>98162399.991421342</v>
      </c>
      <c r="M13" s="24">
        <v>117193774</v>
      </c>
      <c r="N13" s="25">
        <v>83.760763597700006</v>
      </c>
    </row>
    <row r="14" spans="1:45" x14ac:dyDescent="0.25">
      <c r="B14" s="19" t="s">
        <v>126</v>
      </c>
      <c r="C14" s="20" t="s">
        <v>128</v>
      </c>
      <c r="D14" s="21"/>
      <c r="E14" s="21" t="s">
        <v>144</v>
      </c>
      <c r="F14" s="20" t="s">
        <v>145</v>
      </c>
      <c r="G14" s="22">
        <v>45194.520011574074</v>
      </c>
      <c r="H14" s="22">
        <v>46049</v>
      </c>
      <c r="I14" s="20" t="s">
        <v>146</v>
      </c>
      <c r="J14" s="23">
        <v>33102740</v>
      </c>
      <c r="K14" s="24">
        <v>25563477</v>
      </c>
      <c r="L14" s="23">
        <v>25609516.181851853</v>
      </c>
      <c r="M14" s="24">
        <v>33102740</v>
      </c>
      <c r="N14" s="25">
        <v>77.363735394299994</v>
      </c>
    </row>
    <row r="15" spans="1:45" x14ac:dyDescent="0.25">
      <c r="B15" s="19" t="s">
        <v>126</v>
      </c>
      <c r="C15" s="20" t="s">
        <v>128</v>
      </c>
      <c r="D15" s="21"/>
      <c r="E15" s="21" t="s">
        <v>144</v>
      </c>
      <c r="F15" s="20" t="s">
        <v>145</v>
      </c>
      <c r="G15" s="22">
        <v>45196.659594907411</v>
      </c>
      <c r="H15" s="22">
        <v>46049</v>
      </c>
      <c r="I15" s="20" t="s">
        <v>146</v>
      </c>
      <c r="J15" s="23">
        <v>66205480</v>
      </c>
      <c r="K15" s="24">
        <v>51162568</v>
      </c>
      <c r="L15" s="23">
        <v>51219195.460612908</v>
      </c>
      <c r="M15" s="24">
        <v>66205480</v>
      </c>
      <c r="N15" s="25">
        <v>77.363981743799997</v>
      </c>
    </row>
    <row r="16" spans="1:45" x14ac:dyDescent="0.25">
      <c r="B16" s="19" t="s">
        <v>126</v>
      </c>
      <c r="C16" s="20" t="s">
        <v>128</v>
      </c>
      <c r="D16" s="21"/>
      <c r="E16" s="21" t="s">
        <v>144</v>
      </c>
      <c r="F16" s="20" t="s">
        <v>145</v>
      </c>
      <c r="G16" s="22">
        <v>45197.656643518516</v>
      </c>
      <c r="H16" s="22">
        <v>46049</v>
      </c>
      <c r="I16" s="20" t="s">
        <v>146</v>
      </c>
      <c r="J16" s="23">
        <v>33102740</v>
      </c>
      <c r="K16" s="24">
        <v>25590189</v>
      </c>
      <c r="L16" s="23">
        <v>25609634.354003321</v>
      </c>
      <c r="M16" s="24">
        <v>33102740</v>
      </c>
      <c r="N16" s="25">
        <v>77.364092380299994</v>
      </c>
    </row>
    <row r="17" spans="2:14" x14ac:dyDescent="0.25">
      <c r="B17" s="19" t="s">
        <v>126</v>
      </c>
      <c r="C17" s="20" t="s">
        <v>128</v>
      </c>
      <c r="D17" s="21"/>
      <c r="E17" s="21" t="s">
        <v>144</v>
      </c>
      <c r="F17" s="20" t="s">
        <v>145</v>
      </c>
      <c r="G17" s="22">
        <v>45238.492465277785</v>
      </c>
      <c r="H17" s="22">
        <v>45321</v>
      </c>
      <c r="I17" s="20" t="s">
        <v>146</v>
      </c>
      <c r="J17" s="23">
        <v>5153329</v>
      </c>
      <c r="K17" s="24">
        <v>5013480</v>
      </c>
      <c r="L17" s="23">
        <v>5102336.4740589596</v>
      </c>
      <c r="M17" s="24">
        <v>5153329</v>
      </c>
      <c r="N17" s="25">
        <v>99.0104934899</v>
      </c>
    </row>
    <row r="18" spans="2:14" x14ac:dyDescent="0.25">
      <c r="B18" s="19" t="s">
        <v>126</v>
      </c>
      <c r="C18" s="20" t="s">
        <v>129</v>
      </c>
      <c r="D18" s="21"/>
      <c r="E18" s="21" t="s">
        <v>144</v>
      </c>
      <c r="F18" s="20" t="s">
        <v>145</v>
      </c>
      <c r="G18" s="22">
        <v>44631.550856481481</v>
      </c>
      <c r="H18" s="22">
        <v>47079</v>
      </c>
      <c r="I18" s="20" t="s">
        <v>146</v>
      </c>
      <c r="J18" s="23">
        <v>1757296</v>
      </c>
      <c r="K18" s="24">
        <v>1002775</v>
      </c>
      <c r="L18" s="23">
        <v>1009802.2488260671</v>
      </c>
      <c r="M18" s="24">
        <v>1757296</v>
      </c>
      <c r="N18" s="25">
        <v>57.463412471600002</v>
      </c>
    </row>
    <row r="19" spans="2:14" x14ac:dyDescent="0.25">
      <c r="B19" s="19" t="s">
        <v>126</v>
      </c>
      <c r="C19" s="20" t="s">
        <v>129</v>
      </c>
      <c r="D19" s="21"/>
      <c r="E19" s="21" t="s">
        <v>144</v>
      </c>
      <c r="F19" s="20" t="s">
        <v>145</v>
      </c>
      <c r="G19" s="22">
        <v>44655.387326388889</v>
      </c>
      <c r="H19" s="22">
        <v>47085</v>
      </c>
      <c r="I19" s="20" t="s">
        <v>146</v>
      </c>
      <c r="J19" s="23">
        <v>5271888</v>
      </c>
      <c r="K19" s="24">
        <v>3030510</v>
      </c>
      <c r="L19" s="23">
        <v>3029539.5722265886</v>
      </c>
      <c r="M19" s="24">
        <v>5271888</v>
      </c>
      <c r="N19" s="25">
        <v>57.465931981600001</v>
      </c>
    </row>
    <row r="20" spans="2:14" x14ac:dyDescent="0.25">
      <c r="B20" s="19" t="s">
        <v>126</v>
      </c>
      <c r="C20" s="20" t="s">
        <v>129</v>
      </c>
      <c r="D20" s="21"/>
      <c r="E20" s="21" t="s">
        <v>144</v>
      </c>
      <c r="F20" s="20" t="s">
        <v>145</v>
      </c>
      <c r="G20" s="22">
        <v>44658.598761574074</v>
      </c>
      <c r="H20" s="22">
        <v>47079</v>
      </c>
      <c r="I20" s="20" t="s">
        <v>146</v>
      </c>
      <c r="J20" s="23">
        <v>10543776</v>
      </c>
      <c r="K20" s="24">
        <v>6066577</v>
      </c>
      <c r="L20" s="23">
        <v>6059100.410115581</v>
      </c>
      <c r="M20" s="24">
        <v>10543776</v>
      </c>
      <c r="N20" s="25">
        <v>57.4661336709</v>
      </c>
    </row>
    <row r="21" spans="2:14" x14ac:dyDescent="0.25">
      <c r="B21" s="19" t="s">
        <v>126</v>
      </c>
      <c r="C21" s="20" t="s">
        <v>129</v>
      </c>
      <c r="D21" s="21"/>
      <c r="E21" s="21" t="s">
        <v>144</v>
      </c>
      <c r="F21" s="20" t="s">
        <v>145</v>
      </c>
      <c r="G21" s="22">
        <v>44672.564791666664</v>
      </c>
      <c r="H21" s="22">
        <v>47079</v>
      </c>
      <c r="I21" s="20" t="s">
        <v>146</v>
      </c>
      <c r="J21" s="23">
        <v>1757296</v>
      </c>
      <c r="K21" s="24">
        <v>1051216</v>
      </c>
      <c r="L21" s="23">
        <v>1038638.2571767285</v>
      </c>
      <c r="M21" s="24">
        <v>1757296</v>
      </c>
      <c r="N21" s="25">
        <v>59.1043431031</v>
      </c>
    </row>
    <row r="22" spans="2:14" x14ac:dyDescent="0.25">
      <c r="B22" s="19" t="s">
        <v>126</v>
      </c>
      <c r="C22" s="20" t="s">
        <v>129</v>
      </c>
      <c r="D22" s="21"/>
      <c r="E22" s="21" t="s">
        <v>144</v>
      </c>
      <c r="F22" s="20" t="s">
        <v>145</v>
      </c>
      <c r="G22" s="22">
        <v>44679.596168981479</v>
      </c>
      <c r="H22" s="22">
        <v>47079</v>
      </c>
      <c r="I22" s="20" t="s">
        <v>146</v>
      </c>
      <c r="J22" s="23">
        <v>8786480</v>
      </c>
      <c r="K22" s="24">
        <v>5087842</v>
      </c>
      <c r="L22" s="23">
        <v>5049245.6110597271</v>
      </c>
      <c r="M22" s="24">
        <v>8786480</v>
      </c>
      <c r="N22" s="25">
        <v>57.4660798301</v>
      </c>
    </row>
    <row r="23" spans="2:14" x14ac:dyDescent="0.25">
      <c r="B23" s="19" t="s">
        <v>126</v>
      </c>
      <c r="C23" s="20" t="s">
        <v>129</v>
      </c>
      <c r="D23" s="21"/>
      <c r="E23" s="21" t="s">
        <v>144</v>
      </c>
      <c r="F23" s="20" t="s">
        <v>145</v>
      </c>
      <c r="G23" s="22">
        <v>44690.508402777778</v>
      </c>
      <c r="H23" s="22">
        <v>47079</v>
      </c>
      <c r="I23" s="20" t="s">
        <v>146</v>
      </c>
      <c r="J23" s="23">
        <v>1757296</v>
      </c>
      <c r="K23" s="24">
        <v>1056762</v>
      </c>
      <c r="L23" s="23">
        <v>1038772.1659891118</v>
      </c>
      <c r="M23" s="24">
        <v>1757296</v>
      </c>
      <c r="N23" s="25">
        <v>59.111963265699998</v>
      </c>
    </row>
    <row r="24" spans="2:14" x14ac:dyDescent="0.25">
      <c r="B24" s="19" t="s">
        <v>126</v>
      </c>
      <c r="C24" s="20" t="s">
        <v>129</v>
      </c>
      <c r="D24" s="21"/>
      <c r="E24" s="21" t="s">
        <v>144</v>
      </c>
      <c r="F24" s="20" t="s">
        <v>145</v>
      </c>
      <c r="G24" s="22">
        <v>44736.544548611113</v>
      </c>
      <c r="H24" s="22">
        <v>47079</v>
      </c>
      <c r="I24" s="20" t="s">
        <v>146</v>
      </c>
      <c r="J24" s="23">
        <v>1729248</v>
      </c>
      <c r="K24" s="24">
        <v>1007089</v>
      </c>
      <c r="L24" s="23">
        <v>1009835.6893359765</v>
      </c>
      <c r="M24" s="24">
        <v>1729248</v>
      </c>
      <c r="N24" s="25">
        <v>58.397389462699998</v>
      </c>
    </row>
    <row r="25" spans="2:14" x14ac:dyDescent="0.25">
      <c r="B25" s="19" t="s">
        <v>126</v>
      </c>
      <c r="C25" s="20" t="s">
        <v>129</v>
      </c>
      <c r="D25" s="21"/>
      <c r="E25" s="21" t="s">
        <v>144</v>
      </c>
      <c r="F25" s="20" t="s">
        <v>145</v>
      </c>
      <c r="G25" s="22">
        <v>44739.604606481487</v>
      </c>
      <c r="H25" s="22">
        <v>47079</v>
      </c>
      <c r="I25" s="20" t="s">
        <v>146</v>
      </c>
      <c r="J25" s="23">
        <v>8646240</v>
      </c>
      <c r="K25" s="24">
        <v>5040066</v>
      </c>
      <c r="L25" s="23">
        <v>5049203.0678868825</v>
      </c>
      <c r="M25" s="24">
        <v>8646240</v>
      </c>
      <c r="N25" s="25">
        <v>58.397674224699998</v>
      </c>
    </row>
    <row r="26" spans="2:14" x14ac:dyDescent="0.25">
      <c r="B26" s="19" t="s">
        <v>126</v>
      </c>
      <c r="C26" s="20" t="s">
        <v>129</v>
      </c>
      <c r="D26" s="21"/>
      <c r="E26" s="21" t="s">
        <v>144</v>
      </c>
      <c r="F26" s="20" t="s">
        <v>145</v>
      </c>
      <c r="G26" s="22">
        <v>44743.618680555555</v>
      </c>
      <c r="H26" s="22">
        <v>47079</v>
      </c>
      <c r="I26" s="20" t="s">
        <v>146</v>
      </c>
      <c r="J26" s="23">
        <v>15563232</v>
      </c>
      <c r="K26" s="24">
        <v>9083219</v>
      </c>
      <c r="L26" s="23">
        <v>9088614.9659667332</v>
      </c>
      <c r="M26" s="24">
        <v>15563232</v>
      </c>
      <c r="N26" s="25">
        <v>58.397991920700001</v>
      </c>
    </row>
    <row r="27" spans="2:14" x14ac:dyDescent="0.25">
      <c r="B27" s="19" t="s">
        <v>126</v>
      </c>
      <c r="C27" s="20" t="s">
        <v>129</v>
      </c>
      <c r="D27" s="21"/>
      <c r="E27" s="21" t="s">
        <v>144</v>
      </c>
      <c r="F27" s="20" t="s">
        <v>145</v>
      </c>
      <c r="G27" s="22">
        <v>44753.616932870369</v>
      </c>
      <c r="H27" s="22">
        <v>45996</v>
      </c>
      <c r="I27" s="20" t="s">
        <v>146</v>
      </c>
      <c r="J27" s="23">
        <v>6833900</v>
      </c>
      <c r="K27" s="24">
        <v>5046026</v>
      </c>
      <c r="L27" s="23">
        <v>5034419.3057631236</v>
      </c>
      <c r="M27" s="24">
        <v>6833900</v>
      </c>
      <c r="N27" s="25">
        <v>73.668319784600001</v>
      </c>
    </row>
    <row r="28" spans="2:14" x14ac:dyDescent="0.25">
      <c r="B28" s="19" t="s">
        <v>126</v>
      </c>
      <c r="C28" s="20" t="s">
        <v>129</v>
      </c>
      <c r="D28" s="21"/>
      <c r="E28" s="21" t="s">
        <v>144</v>
      </c>
      <c r="F28" s="20" t="s">
        <v>145</v>
      </c>
      <c r="G28" s="22">
        <v>44763.593148148153</v>
      </c>
      <c r="H28" s="22">
        <v>45996</v>
      </c>
      <c r="I28" s="20" t="s">
        <v>146</v>
      </c>
      <c r="J28" s="23">
        <v>6833900</v>
      </c>
      <c r="K28" s="24">
        <v>5060410</v>
      </c>
      <c r="L28" s="23">
        <v>5034442.4987326907</v>
      </c>
      <c r="M28" s="24">
        <v>6833900</v>
      </c>
      <c r="N28" s="25">
        <v>73.668659165799994</v>
      </c>
    </row>
    <row r="29" spans="2:14" x14ac:dyDescent="0.25">
      <c r="B29" s="19" t="s">
        <v>126</v>
      </c>
      <c r="C29" s="20" t="s">
        <v>129</v>
      </c>
      <c r="D29" s="21"/>
      <c r="E29" s="21" t="s">
        <v>144</v>
      </c>
      <c r="F29" s="20" t="s">
        <v>145</v>
      </c>
      <c r="G29" s="22">
        <v>44767.526203703703</v>
      </c>
      <c r="H29" s="22">
        <v>45996</v>
      </c>
      <c r="I29" s="20" t="s">
        <v>146</v>
      </c>
      <c r="J29" s="23">
        <v>6833900</v>
      </c>
      <c r="K29" s="24">
        <v>5066165</v>
      </c>
      <c r="L29" s="23">
        <v>5034444.8414665638</v>
      </c>
      <c r="M29" s="24">
        <v>6833900</v>
      </c>
      <c r="N29" s="25">
        <v>73.668693446899994</v>
      </c>
    </row>
    <row r="30" spans="2:14" x14ac:dyDescent="0.25">
      <c r="B30" s="19" t="s">
        <v>126</v>
      </c>
      <c r="C30" s="20" t="s">
        <v>129</v>
      </c>
      <c r="D30" s="21"/>
      <c r="E30" s="21" t="s">
        <v>144</v>
      </c>
      <c r="F30" s="20" t="s">
        <v>145</v>
      </c>
      <c r="G30" s="22">
        <v>44776.606250000004</v>
      </c>
      <c r="H30" s="22">
        <v>45996</v>
      </c>
      <c r="I30" s="20" t="s">
        <v>146</v>
      </c>
      <c r="J30" s="23">
        <v>13667811</v>
      </c>
      <c r="K30" s="24">
        <v>10158219</v>
      </c>
      <c r="L30" s="23">
        <v>10068876.993132697</v>
      </c>
      <c r="M30" s="24">
        <v>13667811</v>
      </c>
      <c r="N30" s="25">
        <v>73.668541313099993</v>
      </c>
    </row>
    <row r="31" spans="2:14" x14ac:dyDescent="0.25">
      <c r="B31" s="19" t="s">
        <v>126</v>
      </c>
      <c r="C31" s="20" t="s">
        <v>129</v>
      </c>
      <c r="D31" s="21"/>
      <c r="E31" s="21" t="s">
        <v>144</v>
      </c>
      <c r="F31" s="20" t="s">
        <v>145</v>
      </c>
      <c r="G31" s="22">
        <v>44809.594652777778</v>
      </c>
      <c r="H31" s="22">
        <v>45996</v>
      </c>
      <c r="I31" s="20" t="s">
        <v>146</v>
      </c>
      <c r="J31" s="23">
        <v>6833900</v>
      </c>
      <c r="K31" s="24">
        <v>5126577</v>
      </c>
      <c r="L31" s="23">
        <v>5034219.1662511164</v>
      </c>
      <c r="M31" s="24">
        <v>6833900</v>
      </c>
      <c r="N31" s="25">
        <v>73.665391156599995</v>
      </c>
    </row>
    <row r="32" spans="2:14" x14ac:dyDescent="0.25">
      <c r="B32" s="19" t="s">
        <v>126</v>
      </c>
      <c r="C32" s="20" t="s">
        <v>129</v>
      </c>
      <c r="D32" s="21"/>
      <c r="E32" s="21" t="s">
        <v>144</v>
      </c>
      <c r="F32" s="20" t="s">
        <v>145</v>
      </c>
      <c r="G32" s="22">
        <v>44854.531099537038</v>
      </c>
      <c r="H32" s="22">
        <v>45996</v>
      </c>
      <c r="I32" s="20" t="s">
        <v>146</v>
      </c>
      <c r="J32" s="23">
        <v>2681205</v>
      </c>
      <c r="K32" s="24">
        <v>2024164</v>
      </c>
      <c r="L32" s="23">
        <v>2013784.5425792008</v>
      </c>
      <c r="M32" s="24">
        <v>2681205</v>
      </c>
      <c r="N32" s="25">
        <v>75.107443950700002</v>
      </c>
    </row>
    <row r="33" spans="2:14" x14ac:dyDescent="0.25">
      <c r="B33" s="19" t="s">
        <v>126</v>
      </c>
      <c r="C33" s="20" t="s">
        <v>129</v>
      </c>
      <c r="D33" s="21"/>
      <c r="E33" s="21" t="s">
        <v>144</v>
      </c>
      <c r="F33" s="20" t="s">
        <v>145</v>
      </c>
      <c r="G33" s="22">
        <v>44865.592222222222</v>
      </c>
      <c r="H33" s="22">
        <v>45996</v>
      </c>
      <c r="I33" s="20" t="s">
        <v>146</v>
      </c>
      <c r="J33" s="23">
        <v>16087233</v>
      </c>
      <c r="K33" s="24">
        <v>12182960</v>
      </c>
      <c r="L33" s="23">
        <v>12082703.47984164</v>
      </c>
      <c r="M33" s="24">
        <v>16087233</v>
      </c>
      <c r="N33" s="25">
        <v>75.107406474699999</v>
      </c>
    </row>
    <row r="34" spans="2:14" x14ac:dyDescent="0.25">
      <c r="B34" s="19" t="s">
        <v>126</v>
      </c>
      <c r="C34" s="20" t="s">
        <v>129</v>
      </c>
      <c r="D34" s="21"/>
      <c r="E34" s="21" t="s">
        <v>144</v>
      </c>
      <c r="F34" s="20" t="s">
        <v>145</v>
      </c>
      <c r="G34" s="22">
        <v>44900.594826388893</v>
      </c>
      <c r="H34" s="22">
        <v>45996</v>
      </c>
      <c r="I34" s="20" t="s">
        <v>146</v>
      </c>
      <c r="J34" s="23">
        <v>26812058</v>
      </c>
      <c r="K34" s="24">
        <v>20506302</v>
      </c>
      <c r="L34" s="23">
        <v>20136902.318026379</v>
      </c>
      <c r="M34" s="24">
        <v>26812058</v>
      </c>
      <c r="N34" s="25">
        <v>75.1039040645</v>
      </c>
    </row>
    <row r="35" spans="2:14" x14ac:dyDescent="0.25">
      <c r="B35" s="19" t="s">
        <v>126</v>
      </c>
      <c r="C35" s="20" t="s">
        <v>129</v>
      </c>
      <c r="D35" s="21"/>
      <c r="E35" s="21" t="s">
        <v>144</v>
      </c>
      <c r="F35" s="20" t="s">
        <v>145</v>
      </c>
      <c r="G35" s="22">
        <v>44909.544814814813</v>
      </c>
      <c r="H35" s="22">
        <v>45996</v>
      </c>
      <c r="I35" s="20" t="s">
        <v>146</v>
      </c>
      <c r="J35" s="23">
        <v>15769644</v>
      </c>
      <c r="K35" s="24">
        <v>12017259</v>
      </c>
      <c r="L35" s="23">
        <v>12082164.668103378</v>
      </c>
      <c r="M35" s="24">
        <v>15769644</v>
      </c>
      <c r="N35" s="25">
        <v>76.616597483800007</v>
      </c>
    </row>
    <row r="36" spans="2:14" x14ac:dyDescent="0.25">
      <c r="B36" s="19" t="s">
        <v>126</v>
      </c>
      <c r="C36" s="20" t="s">
        <v>129</v>
      </c>
      <c r="D36" s="21"/>
      <c r="E36" s="21" t="s">
        <v>144</v>
      </c>
      <c r="F36" s="20" t="s">
        <v>145</v>
      </c>
      <c r="G36" s="22">
        <v>44915.501666666663</v>
      </c>
      <c r="H36" s="22">
        <v>47079</v>
      </c>
      <c r="I36" s="20" t="s">
        <v>146</v>
      </c>
      <c r="J36" s="23">
        <v>8365760</v>
      </c>
      <c r="K36" s="24">
        <v>5030822</v>
      </c>
      <c r="L36" s="23">
        <v>5049166.2198860059</v>
      </c>
      <c r="M36" s="24">
        <v>8365760</v>
      </c>
      <c r="N36" s="25">
        <v>60.355140715099999</v>
      </c>
    </row>
    <row r="37" spans="2:14" x14ac:dyDescent="0.25">
      <c r="B37" s="19" t="s">
        <v>126</v>
      </c>
      <c r="C37" s="20" t="s">
        <v>129</v>
      </c>
      <c r="D37" s="21"/>
      <c r="E37" s="21" t="s">
        <v>144</v>
      </c>
      <c r="F37" s="20" t="s">
        <v>145</v>
      </c>
      <c r="G37" s="22">
        <v>44921.589618055557</v>
      </c>
      <c r="H37" s="22">
        <v>45996</v>
      </c>
      <c r="I37" s="20" t="s">
        <v>146</v>
      </c>
      <c r="J37" s="23">
        <v>10513099</v>
      </c>
      <c r="K37" s="24">
        <v>8039122</v>
      </c>
      <c r="L37" s="23">
        <v>8054965.6015540948</v>
      </c>
      <c r="M37" s="24">
        <v>10513099</v>
      </c>
      <c r="N37" s="25">
        <v>76.618374863200003</v>
      </c>
    </row>
    <row r="38" spans="2:14" x14ac:dyDescent="0.25">
      <c r="B38" s="19" t="s">
        <v>126</v>
      </c>
      <c r="C38" s="20" t="s">
        <v>129</v>
      </c>
      <c r="D38" s="21"/>
      <c r="E38" s="21" t="s">
        <v>144</v>
      </c>
      <c r="F38" s="20" t="s">
        <v>145</v>
      </c>
      <c r="G38" s="22">
        <v>44924.618113425924</v>
      </c>
      <c r="H38" s="22">
        <v>45996</v>
      </c>
      <c r="I38" s="20" t="s">
        <v>146</v>
      </c>
      <c r="J38" s="23">
        <v>13141372</v>
      </c>
      <c r="K38" s="24">
        <v>10057533</v>
      </c>
      <c r="L38" s="23">
        <v>10068751.012633327</v>
      </c>
      <c r="M38" s="24">
        <v>13141372</v>
      </c>
      <c r="N38" s="25">
        <v>76.618719967999994</v>
      </c>
    </row>
    <row r="39" spans="2:14" x14ac:dyDescent="0.25">
      <c r="B39" s="19" t="s">
        <v>126</v>
      </c>
      <c r="C39" s="20" t="s">
        <v>129</v>
      </c>
      <c r="D39" s="21"/>
      <c r="E39" s="21" t="s">
        <v>144</v>
      </c>
      <c r="F39" s="20" t="s">
        <v>145</v>
      </c>
      <c r="G39" s="22">
        <v>44972.498726851853</v>
      </c>
      <c r="H39" s="22">
        <v>45996</v>
      </c>
      <c r="I39" s="20" t="s">
        <v>146</v>
      </c>
      <c r="J39" s="23">
        <v>78848220</v>
      </c>
      <c r="K39" s="24">
        <v>61173699</v>
      </c>
      <c r="L39" s="23">
        <v>60412866.121881023</v>
      </c>
      <c r="M39" s="24">
        <v>78848220</v>
      </c>
      <c r="N39" s="25">
        <v>76.619188260499996</v>
      </c>
    </row>
    <row r="40" spans="2:14" x14ac:dyDescent="0.25">
      <c r="B40" s="19" t="s">
        <v>126</v>
      </c>
      <c r="C40" s="20" t="s">
        <v>129</v>
      </c>
      <c r="D40" s="21"/>
      <c r="E40" s="21" t="s">
        <v>144</v>
      </c>
      <c r="F40" s="20" t="s">
        <v>145</v>
      </c>
      <c r="G40" s="22">
        <v>44993.606099537043</v>
      </c>
      <c r="H40" s="22">
        <v>45996</v>
      </c>
      <c r="I40" s="20" t="s">
        <v>146</v>
      </c>
      <c r="J40" s="23">
        <v>32853424</v>
      </c>
      <c r="K40" s="24">
        <v>27485067</v>
      </c>
      <c r="L40" s="23">
        <v>26507072.689285699</v>
      </c>
      <c r="M40" s="24">
        <v>32853424</v>
      </c>
      <c r="N40" s="25">
        <v>80.682831382499998</v>
      </c>
    </row>
    <row r="41" spans="2:14" x14ac:dyDescent="0.25">
      <c r="B41" s="19" t="s">
        <v>126</v>
      </c>
      <c r="C41" s="20" t="s">
        <v>129</v>
      </c>
      <c r="D41" s="21"/>
      <c r="E41" s="21" t="s">
        <v>144</v>
      </c>
      <c r="F41" s="20" t="s">
        <v>145</v>
      </c>
      <c r="G41" s="22">
        <v>45020.613020833334</v>
      </c>
      <c r="H41" s="22">
        <v>45996</v>
      </c>
      <c r="I41" s="20" t="s">
        <v>146</v>
      </c>
      <c r="J41" s="23">
        <v>57958153</v>
      </c>
      <c r="K41" s="24">
        <v>45323629</v>
      </c>
      <c r="L41" s="23">
        <v>45309847.472150855</v>
      </c>
      <c r="M41" s="24">
        <v>57958153</v>
      </c>
      <c r="N41" s="25">
        <v>78.176831259899998</v>
      </c>
    </row>
    <row r="42" spans="2:14" x14ac:dyDescent="0.25">
      <c r="B42" s="19" t="s">
        <v>126</v>
      </c>
      <c r="C42" s="20" t="s">
        <v>129</v>
      </c>
      <c r="D42" s="21"/>
      <c r="E42" s="21" t="s">
        <v>144</v>
      </c>
      <c r="F42" s="20" t="s">
        <v>145</v>
      </c>
      <c r="G42" s="22">
        <v>45069.605787037042</v>
      </c>
      <c r="H42" s="22">
        <v>45996</v>
      </c>
      <c r="I42" s="20" t="s">
        <v>146</v>
      </c>
      <c r="J42" s="23">
        <v>32198972</v>
      </c>
      <c r="K42" s="24">
        <v>25950942</v>
      </c>
      <c r="L42" s="23">
        <v>25499519.193819627</v>
      </c>
      <c r="M42" s="24">
        <v>32198972</v>
      </c>
      <c r="N42" s="25">
        <v>79.193581688899997</v>
      </c>
    </row>
    <row r="43" spans="2:14" x14ac:dyDescent="0.25">
      <c r="B43" s="19" t="s">
        <v>126</v>
      </c>
      <c r="C43" s="20" t="s">
        <v>129</v>
      </c>
      <c r="D43" s="21"/>
      <c r="E43" s="21" t="s">
        <v>144</v>
      </c>
      <c r="F43" s="20" t="s">
        <v>145</v>
      </c>
      <c r="G43" s="22">
        <v>45099.528611111113</v>
      </c>
      <c r="H43" s="22">
        <v>45996</v>
      </c>
      <c r="I43" s="20" t="s">
        <v>146</v>
      </c>
      <c r="J43" s="23">
        <v>18926710</v>
      </c>
      <c r="K43" s="24">
        <v>15056096</v>
      </c>
      <c r="L43" s="23">
        <v>15103023.103553858</v>
      </c>
      <c r="M43" s="24">
        <v>18926710</v>
      </c>
      <c r="N43" s="25">
        <v>79.797403265300005</v>
      </c>
    </row>
    <row r="44" spans="2:14" x14ac:dyDescent="0.25">
      <c r="B44" s="19" t="s">
        <v>126</v>
      </c>
      <c r="C44" s="20" t="s">
        <v>129</v>
      </c>
      <c r="D44" s="21"/>
      <c r="E44" s="21" t="s">
        <v>144</v>
      </c>
      <c r="F44" s="20" t="s">
        <v>145</v>
      </c>
      <c r="G44" s="22">
        <v>45173.519166666672</v>
      </c>
      <c r="H44" s="22">
        <v>45996</v>
      </c>
      <c r="I44" s="20" t="s">
        <v>146</v>
      </c>
      <c r="J44" s="23">
        <v>75706850</v>
      </c>
      <c r="K44" s="24">
        <v>61501644</v>
      </c>
      <c r="L44" s="23">
        <v>60410843.018149227</v>
      </c>
      <c r="M44" s="24">
        <v>75706850</v>
      </c>
      <c r="N44" s="25">
        <v>79.795742417200003</v>
      </c>
    </row>
    <row r="45" spans="2:14" x14ac:dyDescent="0.25">
      <c r="B45" s="19" t="s">
        <v>126</v>
      </c>
      <c r="C45" s="20" t="s">
        <v>129</v>
      </c>
      <c r="D45" s="21"/>
      <c r="E45" s="21" t="s">
        <v>144</v>
      </c>
      <c r="F45" s="20" t="s">
        <v>145</v>
      </c>
      <c r="G45" s="22">
        <v>45237.593252314822</v>
      </c>
      <c r="H45" s="22">
        <v>45996</v>
      </c>
      <c r="I45" s="20" t="s">
        <v>146</v>
      </c>
      <c r="J45" s="23">
        <v>43246096</v>
      </c>
      <c r="K45" s="24">
        <v>35604111</v>
      </c>
      <c r="L45" s="23">
        <v>35241713.523839138</v>
      </c>
      <c r="M45" s="24">
        <v>43246096</v>
      </c>
      <c r="N45" s="25">
        <v>81.491086556900001</v>
      </c>
    </row>
    <row r="46" spans="2:14" x14ac:dyDescent="0.25">
      <c r="B46" s="19" t="s">
        <v>126</v>
      </c>
      <c r="C46" s="20" t="s">
        <v>129</v>
      </c>
      <c r="D46" s="21"/>
      <c r="E46" s="21" t="s">
        <v>144</v>
      </c>
      <c r="F46" s="20" t="s">
        <v>145</v>
      </c>
      <c r="G46" s="22">
        <v>45264.61958333334</v>
      </c>
      <c r="H46" s="22">
        <v>47079</v>
      </c>
      <c r="I46" s="20" t="s">
        <v>146</v>
      </c>
      <c r="J46" s="23">
        <v>327801360</v>
      </c>
      <c r="K46" s="24">
        <v>210323629</v>
      </c>
      <c r="L46" s="23">
        <v>212056841.76421791</v>
      </c>
      <c r="M46" s="24">
        <v>327801360</v>
      </c>
      <c r="N46" s="25">
        <v>64.690653438499993</v>
      </c>
    </row>
    <row r="47" spans="2:14" x14ac:dyDescent="0.25">
      <c r="B47" s="19" t="s">
        <v>170</v>
      </c>
      <c r="C47" s="20" t="s">
        <v>171</v>
      </c>
      <c r="D47" s="21"/>
      <c r="E47" s="21" t="s">
        <v>144</v>
      </c>
      <c r="F47" s="20" t="s">
        <v>145</v>
      </c>
      <c r="G47" s="22">
        <v>45001.528333333335</v>
      </c>
      <c r="H47" s="22">
        <v>45418</v>
      </c>
      <c r="I47" s="20" t="s">
        <v>146</v>
      </c>
      <c r="J47" s="23">
        <v>128032877</v>
      </c>
      <c r="K47" s="24">
        <v>115854641</v>
      </c>
      <c r="L47" s="23">
        <v>113691753.53083465</v>
      </c>
      <c r="M47" s="24">
        <v>128032877</v>
      </c>
      <c r="N47" s="25">
        <v>88.798874316300001</v>
      </c>
    </row>
    <row r="48" spans="2:14" x14ac:dyDescent="0.25">
      <c r="B48" s="19" t="s">
        <v>170</v>
      </c>
      <c r="C48" s="20" t="s">
        <v>171</v>
      </c>
      <c r="D48" s="21"/>
      <c r="E48" s="21" t="s">
        <v>144</v>
      </c>
      <c r="F48" s="20" t="s">
        <v>145</v>
      </c>
      <c r="G48" s="22">
        <v>45054.603819444448</v>
      </c>
      <c r="H48" s="22">
        <v>45827</v>
      </c>
      <c r="I48" s="20" t="s">
        <v>146</v>
      </c>
      <c r="J48" s="23">
        <v>34037671</v>
      </c>
      <c r="K48" s="24">
        <v>27941234</v>
      </c>
      <c r="L48" s="23">
        <v>26227526.360682618</v>
      </c>
      <c r="M48" s="24">
        <v>34037671</v>
      </c>
      <c r="N48" s="25">
        <v>77.054409394499999</v>
      </c>
    </row>
    <row r="49" spans="2:14" x14ac:dyDescent="0.25">
      <c r="B49" s="19" t="s">
        <v>170</v>
      </c>
      <c r="C49" s="20" t="s">
        <v>171</v>
      </c>
      <c r="D49" s="21"/>
      <c r="E49" s="21" t="s">
        <v>144</v>
      </c>
      <c r="F49" s="20" t="s">
        <v>145</v>
      </c>
      <c r="G49" s="22">
        <v>45175.526215277772</v>
      </c>
      <c r="H49" s="22">
        <v>45418</v>
      </c>
      <c r="I49" s="20" t="s">
        <v>146</v>
      </c>
      <c r="J49" s="23">
        <v>115056987</v>
      </c>
      <c r="K49" s="24">
        <v>108799346</v>
      </c>
      <c r="L49" s="23">
        <v>106803077.26900531</v>
      </c>
      <c r="M49" s="24">
        <v>115056987</v>
      </c>
      <c r="N49" s="25">
        <v>92.826242068200003</v>
      </c>
    </row>
    <row r="50" spans="2:14" x14ac:dyDescent="0.25">
      <c r="B50" s="19" t="s">
        <v>126</v>
      </c>
      <c r="C50" s="20" t="s">
        <v>134</v>
      </c>
      <c r="D50" s="21"/>
      <c r="E50" s="21" t="s">
        <v>144</v>
      </c>
      <c r="F50" s="20" t="s">
        <v>145</v>
      </c>
      <c r="G50" s="22">
        <v>44628.662361111114</v>
      </c>
      <c r="H50" s="22">
        <v>45498</v>
      </c>
      <c r="I50" s="20" t="s">
        <v>146</v>
      </c>
      <c r="J50" s="23">
        <v>1302051</v>
      </c>
      <c r="K50" s="24">
        <v>1002741</v>
      </c>
      <c r="L50" s="23">
        <v>1012623.2181685572</v>
      </c>
      <c r="M50" s="24">
        <v>1302051</v>
      </c>
      <c r="N50" s="25">
        <v>77.771394374600007</v>
      </c>
    </row>
    <row r="51" spans="2:14" x14ac:dyDescent="0.25">
      <c r="B51" s="19" t="s">
        <v>126</v>
      </c>
      <c r="C51" s="20" t="s">
        <v>134</v>
      </c>
      <c r="D51" s="21"/>
      <c r="E51" s="21" t="s">
        <v>144</v>
      </c>
      <c r="F51" s="20" t="s">
        <v>145</v>
      </c>
      <c r="G51" s="22">
        <v>44679.597615740742</v>
      </c>
      <c r="H51" s="22">
        <v>45384</v>
      </c>
      <c r="I51" s="20" t="s">
        <v>146</v>
      </c>
      <c r="J51" s="23">
        <v>5025591</v>
      </c>
      <c r="K51" s="24">
        <v>4040520</v>
      </c>
      <c r="L51" s="23">
        <v>4125790.5706109707</v>
      </c>
      <c r="M51" s="24">
        <v>5025591</v>
      </c>
      <c r="N51" s="25">
        <v>82.095629560999996</v>
      </c>
    </row>
    <row r="52" spans="2:14" x14ac:dyDescent="0.25">
      <c r="B52" s="19" t="s">
        <v>126</v>
      </c>
      <c r="C52" s="20" t="s">
        <v>134</v>
      </c>
      <c r="D52" s="21"/>
      <c r="E52" s="21" t="s">
        <v>144</v>
      </c>
      <c r="F52" s="20" t="s">
        <v>145</v>
      </c>
      <c r="G52" s="22">
        <v>44692.519444444442</v>
      </c>
      <c r="H52" s="22">
        <v>45384</v>
      </c>
      <c r="I52" s="20" t="s">
        <v>146</v>
      </c>
      <c r="J52" s="23">
        <v>3769192</v>
      </c>
      <c r="K52" s="24">
        <v>3044014</v>
      </c>
      <c r="L52" s="23">
        <v>3094350.7722389377</v>
      </c>
      <c r="M52" s="24">
        <v>3769192</v>
      </c>
      <c r="N52" s="25">
        <v>82.095864902599999</v>
      </c>
    </row>
    <row r="53" spans="2:14" x14ac:dyDescent="0.25">
      <c r="B53" s="19" t="s">
        <v>126</v>
      </c>
      <c r="C53" s="20" t="s">
        <v>134</v>
      </c>
      <c r="D53" s="21"/>
      <c r="E53" s="21" t="s">
        <v>144</v>
      </c>
      <c r="F53" s="20" t="s">
        <v>145</v>
      </c>
      <c r="G53" s="22">
        <v>44722.510624999995</v>
      </c>
      <c r="H53" s="22">
        <v>45384</v>
      </c>
      <c r="I53" s="20" t="s">
        <v>146</v>
      </c>
      <c r="J53" s="23">
        <v>3769192</v>
      </c>
      <c r="K53" s="24">
        <v>3075452</v>
      </c>
      <c r="L53" s="23">
        <v>3094334.6155884559</v>
      </c>
      <c r="M53" s="24">
        <v>3769192</v>
      </c>
      <c r="N53" s="25">
        <v>82.095436252300004</v>
      </c>
    </row>
    <row r="54" spans="2:14" x14ac:dyDescent="0.25">
      <c r="B54" s="19" t="s">
        <v>126</v>
      </c>
      <c r="C54" s="20" t="s">
        <v>134</v>
      </c>
      <c r="D54" s="21"/>
      <c r="E54" s="21" t="s">
        <v>144</v>
      </c>
      <c r="F54" s="20" t="s">
        <v>145</v>
      </c>
      <c r="G54" s="22">
        <v>44746.512303240743</v>
      </c>
      <c r="H54" s="22">
        <v>45498</v>
      </c>
      <c r="I54" s="20" t="s">
        <v>146</v>
      </c>
      <c r="J54" s="23">
        <v>8896235</v>
      </c>
      <c r="K54" s="24">
        <v>7094248</v>
      </c>
      <c r="L54" s="23">
        <v>7091255.8566383496</v>
      </c>
      <c r="M54" s="24">
        <v>8896235</v>
      </c>
      <c r="N54" s="25">
        <v>79.710752432199996</v>
      </c>
    </row>
    <row r="55" spans="2:14" x14ac:dyDescent="0.25">
      <c r="B55" s="19" t="s">
        <v>126</v>
      </c>
      <c r="C55" s="20" t="s">
        <v>134</v>
      </c>
      <c r="D55" s="21"/>
      <c r="E55" s="21" t="s">
        <v>144</v>
      </c>
      <c r="F55" s="20" t="s">
        <v>145</v>
      </c>
      <c r="G55" s="22">
        <v>44748.543657407405</v>
      </c>
      <c r="H55" s="22">
        <v>45384</v>
      </c>
      <c r="I55" s="20" t="s">
        <v>146</v>
      </c>
      <c r="J55" s="23">
        <v>1224611</v>
      </c>
      <c r="K55" s="24">
        <v>1002445</v>
      </c>
      <c r="L55" s="23">
        <v>1031438.308914104</v>
      </c>
      <c r="M55" s="24">
        <v>1224611</v>
      </c>
      <c r="N55" s="25">
        <v>84.225791611700004</v>
      </c>
    </row>
    <row r="56" spans="2:14" x14ac:dyDescent="0.25">
      <c r="B56" s="19" t="s">
        <v>126</v>
      </c>
      <c r="C56" s="20" t="s">
        <v>134</v>
      </c>
      <c r="D56" s="21"/>
      <c r="E56" s="21" t="s">
        <v>144</v>
      </c>
      <c r="F56" s="20" t="s">
        <v>145</v>
      </c>
      <c r="G56" s="22">
        <v>44775.641817129632</v>
      </c>
      <c r="H56" s="22">
        <v>45498</v>
      </c>
      <c r="I56" s="20" t="s">
        <v>146</v>
      </c>
      <c r="J56" s="23">
        <v>7625340</v>
      </c>
      <c r="K56" s="24">
        <v>6140371</v>
      </c>
      <c r="L56" s="23">
        <v>6078176.7956998795</v>
      </c>
      <c r="M56" s="24">
        <v>7625340</v>
      </c>
      <c r="N56" s="25">
        <v>79.710239749300001</v>
      </c>
    </row>
    <row r="57" spans="2:14" x14ac:dyDescent="0.25">
      <c r="B57" s="19" t="s">
        <v>126</v>
      </c>
      <c r="C57" s="20" t="s">
        <v>134</v>
      </c>
      <c r="D57" s="21"/>
      <c r="E57" s="21" t="s">
        <v>144</v>
      </c>
      <c r="F57" s="20" t="s">
        <v>145</v>
      </c>
      <c r="G57" s="22">
        <v>44799.513564814813</v>
      </c>
      <c r="H57" s="22">
        <v>45498</v>
      </c>
      <c r="I57" s="20" t="s">
        <v>146</v>
      </c>
      <c r="J57" s="23">
        <v>1239723</v>
      </c>
      <c r="K57" s="24">
        <v>1000450</v>
      </c>
      <c r="L57" s="23">
        <v>1013002.0095956153</v>
      </c>
      <c r="M57" s="24">
        <v>1239723</v>
      </c>
      <c r="N57" s="25">
        <v>81.711963849599996</v>
      </c>
    </row>
    <row r="58" spans="2:14" x14ac:dyDescent="0.25">
      <c r="B58" s="19" t="s">
        <v>126</v>
      </c>
      <c r="C58" s="20" t="s">
        <v>134</v>
      </c>
      <c r="D58" s="21"/>
      <c r="E58" s="21" t="s">
        <v>144</v>
      </c>
      <c r="F58" s="20" t="s">
        <v>145</v>
      </c>
      <c r="G58" s="22">
        <v>44802.534942129627</v>
      </c>
      <c r="H58" s="22">
        <v>45498</v>
      </c>
      <c r="I58" s="20" t="s">
        <v>146</v>
      </c>
      <c r="J58" s="23">
        <v>11157531</v>
      </c>
      <c r="K58" s="24">
        <v>9013300</v>
      </c>
      <c r="L58" s="23">
        <v>9117069.8696104288</v>
      </c>
      <c r="M58" s="24">
        <v>11157531</v>
      </c>
      <c r="N58" s="25">
        <v>81.712252196400001</v>
      </c>
    </row>
    <row r="59" spans="2:14" x14ac:dyDescent="0.25">
      <c r="B59" s="19" t="s">
        <v>126</v>
      </c>
      <c r="C59" s="20" t="s">
        <v>134</v>
      </c>
      <c r="D59" s="21"/>
      <c r="E59" s="21" t="s">
        <v>144</v>
      </c>
      <c r="F59" s="20" t="s">
        <v>145</v>
      </c>
      <c r="G59" s="22">
        <v>44811.531377314815</v>
      </c>
      <c r="H59" s="22">
        <v>45384</v>
      </c>
      <c r="I59" s="20" t="s">
        <v>146</v>
      </c>
      <c r="J59" s="23">
        <v>4898440</v>
      </c>
      <c r="K59" s="24">
        <v>4097808</v>
      </c>
      <c r="L59" s="23">
        <v>4125794.4610776794</v>
      </c>
      <c r="M59" s="24">
        <v>4898440</v>
      </c>
      <c r="N59" s="25">
        <v>84.226701992399995</v>
      </c>
    </row>
    <row r="60" spans="2:14" x14ac:dyDescent="0.25">
      <c r="B60" s="19" t="s">
        <v>126</v>
      </c>
      <c r="C60" s="20" t="s">
        <v>134</v>
      </c>
      <c r="D60" s="21"/>
      <c r="E60" s="21" t="s">
        <v>144</v>
      </c>
      <c r="F60" s="20" t="s">
        <v>145</v>
      </c>
      <c r="G60" s="22">
        <v>44827.529131944444</v>
      </c>
      <c r="H60" s="22">
        <v>45384</v>
      </c>
      <c r="I60" s="20" t="s">
        <v>146</v>
      </c>
      <c r="J60" s="23">
        <v>1224611</v>
      </c>
      <c r="K60" s="24">
        <v>1030041</v>
      </c>
      <c r="L60" s="23">
        <v>1031438.1454797551</v>
      </c>
      <c r="M60" s="24">
        <v>1224611</v>
      </c>
      <c r="N60" s="25">
        <v>84.225778265900004</v>
      </c>
    </row>
    <row r="61" spans="2:14" x14ac:dyDescent="0.25">
      <c r="B61" s="19" t="s">
        <v>126</v>
      </c>
      <c r="C61" s="20" t="s">
        <v>134</v>
      </c>
      <c r="D61" s="21"/>
      <c r="E61" s="21" t="s">
        <v>144</v>
      </c>
      <c r="F61" s="20" t="s">
        <v>145</v>
      </c>
      <c r="G61" s="22">
        <v>44830.546307870369</v>
      </c>
      <c r="H61" s="22">
        <v>45384</v>
      </c>
      <c r="I61" s="20" t="s">
        <v>146</v>
      </c>
      <c r="J61" s="23">
        <v>3673829</v>
      </c>
      <c r="K61" s="24">
        <v>3093267</v>
      </c>
      <c r="L61" s="23">
        <v>3094305.3659067252</v>
      </c>
      <c r="M61" s="24">
        <v>3673829</v>
      </c>
      <c r="N61" s="25">
        <v>84.225623073500003</v>
      </c>
    </row>
    <row r="62" spans="2:14" x14ac:dyDescent="0.25">
      <c r="B62" s="19" t="s">
        <v>126</v>
      </c>
      <c r="C62" s="20" t="s">
        <v>134</v>
      </c>
      <c r="D62" s="21"/>
      <c r="E62" s="21" t="s">
        <v>144</v>
      </c>
      <c r="F62" s="20" t="s">
        <v>145</v>
      </c>
      <c r="G62" s="22">
        <v>44886.552881944444</v>
      </c>
      <c r="H62" s="22">
        <v>45747</v>
      </c>
      <c r="I62" s="20" t="s">
        <v>146</v>
      </c>
      <c r="J62" s="23">
        <v>13321572</v>
      </c>
      <c r="K62" s="24">
        <v>10044727</v>
      </c>
      <c r="L62" s="23">
        <v>10241385.32599582</v>
      </c>
      <c r="M62" s="24">
        <v>13321572</v>
      </c>
      <c r="N62" s="25">
        <v>76.878204208900002</v>
      </c>
    </row>
    <row r="63" spans="2:14" x14ac:dyDescent="0.25">
      <c r="B63" s="19" t="s">
        <v>126</v>
      </c>
      <c r="C63" s="20" t="s">
        <v>134</v>
      </c>
      <c r="D63" s="21"/>
      <c r="E63" s="21" t="s">
        <v>144</v>
      </c>
      <c r="F63" s="20" t="s">
        <v>145</v>
      </c>
      <c r="G63" s="22">
        <v>44894.527488425927</v>
      </c>
      <c r="H63" s="22">
        <v>45747</v>
      </c>
      <c r="I63" s="20" t="s">
        <v>146</v>
      </c>
      <c r="J63" s="23">
        <v>19982365</v>
      </c>
      <c r="K63" s="24">
        <v>15110654</v>
      </c>
      <c r="L63" s="23">
        <v>15360946.008762922</v>
      </c>
      <c r="M63" s="24">
        <v>19982365</v>
      </c>
      <c r="N63" s="25">
        <v>76.872512381600004</v>
      </c>
    </row>
    <row r="64" spans="2:14" x14ac:dyDescent="0.25">
      <c r="B64" s="19" t="s">
        <v>126</v>
      </c>
      <c r="C64" s="20" t="s">
        <v>134</v>
      </c>
      <c r="D64" s="21"/>
      <c r="E64" s="21" t="s">
        <v>144</v>
      </c>
      <c r="F64" s="20" t="s">
        <v>145</v>
      </c>
      <c r="G64" s="22">
        <v>44900.595740740748</v>
      </c>
      <c r="H64" s="22">
        <v>45747</v>
      </c>
      <c r="I64" s="20" t="s">
        <v>146</v>
      </c>
      <c r="J64" s="23">
        <v>33303938</v>
      </c>
      <c r="K64" s="24">
        <v>25238874</v>
      </c>
      <c r="L64" s="23">
        <v>25600049.614073846</v>
      </c>
      <c r="M64" s="24">
        <v>33303938</v>
      </c>
      <c r="N64" s="25">
        <v>76.867935599899994</v>
      </c>
    </row>
    <row r="65" spans="2:14" x14ac:dyDescent="0.25">
      <c r="B65" s="19" t="s">
        <v>126</v>
      </c>
      <c r="C65" s="20" t="s">
        <v>134</v>
      </c>
      <c r="D65" s="21"/>
      <c r="E65" s="21" t="s">
        <v>144</v>
      </c>
      <c r="F65" s="20" t="s">
        <v>145</v>
      </c>
      <c r="G65" s="22">
        <v>44908.506562499999</v>
      </c>
      <c r="H65" s="22">
        <v>45384</v>
      </c>
      <c r="I65" s="20" t="s">
        <v>146</v>
      </c>
      <c r="J65" s="23">
        <v>3578466</v>
      </c>
      <c r="K65" s="24">
        <v>3079645</v>
      </c>
      <c r="L65" s="23">
        <v>3094345.5875954619</v>
      </c>
      <c r="M65" s="24">
        <v>3578466</v>
      </c>
      <c r="N65" s="25">
        <v>86.471286512000006</v>
      </c>
    </row>
    <row r="66" spans="2:14" x14ac:dyDescent="0.25">
      <c r="B66" s="19" t="s">
        <v>126</v>
      </c>
      <c r="C66" s="20" t="s">
        <v>134</v>
      </c>
      <c r="D66" s="21"/>
      <c r="E66" s="21" t="s">
        <v>144</v>
      </c>
      <c r="F66" s="20" t="s">
        <v>145</v>
      </c>
      <c r="G66" s="22">
        <v>44924.617002314815</v>
      </c>
      <c r="H66" s="22">
        <v>45747</v>
      </c>
      <c r="I66" s="20" t="s">
        <v>146</v>
      </c>
      <c r="J66" s="23">
        <v>7794737</v>
      </c>
      <c r="K66" s="24">
        <v>5917377</v>
      </c>
      <c r="L66" s="23">
        <v>6145913.269669014</v>
      </c>
      <c r="M66" s="24">
        <v>7794737</v>
      </c>
      <c r="N66" s="25">
        <v>78.846961349300003</v>
      </c>
    </row>
    <row r="67" spans="2:14" x14ac:dyDescent="0.25">
      <c r="B67" s="19" t="s">
        <v>126</v>
      </c>
      <c r="C67" s="20" t="s">
        <v>134</v>
      </c>
      <c r="D67" s="21"/>
      <c r="E67" s="21" t="s">
        <v>144</v>
      </c>
      <c r="F67" s="20" t="s">
        <v>145</v>
      </c>
      <c r="G67" s="22">
        <v>44928.643379629633</v>
      </c>
      <c r="H67" s="22">
        <v>45498</v>
      </c>
      <c r="I67" s="20" t="s">
        <v>146</v>
      </c>
      <c r="J67" s="23">
        <v>7251368</v>
      </c>
      <c r="K67" s="24">
        <v>6015426</v>
      </c>
      <c r="L67" s="23">
        <v>6052990.2765539223</v>
      </c>
      <c r="M67" s="24">
        <v>7251368</v>
      </c>
      <c r="N67" s="25">
        <v>83.473770419000004</v>
      </c>
    </row>
    <row r="68" spans="2:14" x14ac:dyDescent="0.25">
      <c r="B68" s="19" t="s">
        <v>126</v>
      </c>
      <c r="C68" s="20" t="s">
        <v>134</v>
      </c>
      <c r="D68" s="21"/>
      <c r="E68" s="21" t="s">
        <v>144</v>
      </c>
      <c r="F68" s="20" t="s">
        <v>145</v>
      </c>
      <c r="G68" s="22">
        <v>45001.529432870368</v>
      </c>
      <c r="H68" s="22">
        <v>45498</v>
      </c>
      <c r="I68" s="20" t="s">
        <v>146</v>
      </c>
      <c r="J68" s="23">
        <v>14128769</v>
      </c>
      <c r="K68" s="24">
        <v>11835501</v>
      </c>
      <c r="L68" s="23">
        <v>12045587.326332681</v>
      </c>
      <c r="M68" s="24">
        <v>14128769</v>
      </c>
      <c r="N68" s="25">
        <v>85.255745396699993</v>
      </c>
    </row>
    <row r="69" spans="2:14" x14ac:dyDescent="0.25">
      <c r="B69" s="19" t="s">
        <v>126</v>
      </c>
      <c r="C69" s="20" t="s">
        <v>134</v>
      </c>
      <c r="D69" s="21"/>
      <c r="E69" s="21" t="s">
        <v>144</v>
      </c>
      <c r="F69" s="20" t="s">
        <v>145</v>
      </c>
      <c r="G69" s="22">
        <v>45001.529976851853</v>
      </c>
      <c r="H69" s="22">
        <v>45498</v>
      </c>
      <c r="I69" s="20" t="s">
        <v>146</v>
      </c>
      <c r="J69" s="23">
        <v>11773973</v>
      </c>
      <c r="K69" s="24">
        <v>10071918</v>
      </c>
      <c r="L69" s="23">
        <v>10129919.428416738</v>
      </c>
      <c r="M69" s="24">
        <v>11773973</v>
      </c>
      <c r="N69" s="25">
        <v>86.036543725900003</v>
      </c>
    </row>
    <row r="70" spans="2:14" x14ac:dyDescent="0.25">
      <c r="B70" s="19" t="s">
        <v>126</v>
      </c>
      <c r="C70" s="20" t="s">
        <v>134</v>
      </c>
      <c r="D70" s="21"/>
      <c r="E70" s="21" t="s">
        <v>144</v>
      </c>
      <c r="F70" s="20" t="s">
        <v>145</v>
      </c>
      <c r="G70" s="22">
        <v>45020.613715277781</v>
      </c>
      <c r="H70" s="22">
        <v>46077</v>
      </c>
      <c r="I70" s="20" t="s">
        <v>146</v>
      </c>
      <c r="J70" s="23">
        <v>72114851</v>
      </c>
      <c r="K70" s="24">
        <v>53696985</v>
      </c>
      <c r="L70" s="23">
        <v>53660614.301395155</v>
      </c>
      <c r="M70" s="24">
        <v>72114851</v>
      </c>
      <c r="N70" s="25">
        <v>74.409935758399996</v>
      </c>
    </row>
    <row r="71" spans="2:14" x14ac:dyDescent="0.25">
      <c r="B71" s="19" t="s">
        <v>126</v>
      </c>
      <c r="C71" s="20" t="s">
        <v>134</v>
      </c>
      <c r="D71" s="21"/>
      <c r="E71" s="21" t="s">
        <v>144</v>
      </c>
      <c r="F71" s="20" t="s">
        <v>145</v>
      </c>
      <c r="G71" s="22">
        <v>45049.490821759267</v>
      </c>
      <c r="H71" s="22">
        <v>45863</v>
      </c>
      <c r="I71" s="20" t="s">
        <v>146</v>
      </c>
      <c r="J71" s="23">
        <v>1177395</v>
      </c>
      <c r="K71" s="24">
        <v>1023630</v>
      </c>
      <c r="L71" s="23">
        <v>1012991.6985072765</v>
      </c>
      <c r="M71" s="24">
        <v>1177395</v>
      </c>
      <c r="N71" s="25">
        <v>86.036691043100006</v>
      </c>
    </row>
    <row r="72" spans="2:14" x14ac:dyDescent="0.25">
      <c r="B72" s="19" t="s">
        <v>126</v>
      </c>
      <c r="C72" s="20" t="s">
        <v>134</v>
      </c>
      <c r="D72" s="21"/>
      <c r="E72" s="21" t="s">
        <v>144</v>
      </c>
      <c r="F72" s="20" t="s">
        <v>145</v>
      </c>
      <c r="G72" s="22">
        <v>45063.493101851855</v>
      </c>
      <c r="H72" s="22">
        <v>46505</v>
      </c>
      <c r="I72" s="20" t="s">
        <v>146</v>
      </c>
      <c r="J72" s="23">
        <v>30013703</v>
      </c>
      <c r="K72" s="24">
        <v>20136985</v>
      </c>
      <c r="L72" s="23">
        <v>20451472.625036433</v>
      </c>
      <c r="M72" s="24">
        <v>30013703</v>
      </c>
      <c r="N72" s="25">
        <v>68.140451130100004</v>
      </c>
    </row>
    <row r="73" spans="2:14" x14ac:dyDescent="0.25">
      <c r="B73" s="19" t="s">
        <v>126</v>
      </c>
      <c r="C73" s="20" t="s">
        <v>134</v>
      </c>
      <c r="D73" s="21"/>
      <c r="E73" s="21" t="s">
        <v>144</v>
      </c>
      <c r="F73" s="20" t="s">
        <v>145</v>
      </c>
      <c r="G73" s="22">
        <v>45079.551377314812</v>
      </c>
      <c r="H73" s="22">
        <v>46674</v>
      </c>
      <c r="I73" s="20" t="s">
        <v>146</v>
      </c>
      <c r="J73" s="23">
        <v>82677466</v>
      </c>
      <c r="K73" s="24">
        <v>53148107</v>
      </c>
      <c r="L73" s="23">
        <v>53699652.548093326</v>
      </c>
      <c r="M73" s="24">
        <v>82677466</v>
      </c>
      <c r="N73" s="25">
        <v>64.950772134299996</v>
      </c>
    </row>
    <row r="74" spans="2:14" x14ac:dyDescent="0.25">
      <c r="B74" s="19" t="s">
        <v>126</v>
      </c>
      <c r="C74" s="20" t="s">
        <v>134</v>
      </c>
      <c r="D74" s="21"/>
      <c r="E74" s="21" t="s">
        <v>144</v>
      </c>
      <c r="F74" s="20" t="s">
        <v>145</v>
      </c>
      <c r="G74" s="22">
        <v>45083.63344907407</v>
      </c>
      <c r="H74" s="22">
        <v>46527</v>
      </c>
      <c r="I74" s="20" t="s">
        <v>146</v>
      </c>
      <c r="J74" s="23">
        <v>90157152</v>
      </c>
      <c r="K74" s="24">
        <v>60248548</v>
      </c>
      <c r="L74" s="23">
        <v>60782927.207762972</v>
      </c>
      <c r="M74" s="24">
        <v>90157152</v>
      </c>
      <c r="N74" s="25">
        <v>67.418863461599997</v>
      </c>
    </row>
    <row r="75" spans="2:14" x14ac:dyDescent="0.25">
      <c r="B75" s="19" t="s">
        <v>126</v>
      </c>
      <c r="C75" s="20" t="s">
        <v>134</v>
      </c>
      <c r="D75" s="21"/>
      <c r="E75" s="21" t="s">
        <v>144</v>
      </c>
      <c r="F75" s="20" t="s">
        <v>145</v>
      </c>
      <c r="G75" s="22">
        <v>45093.597083333334</v>
      </c>
      <c r="H75" s="22">
        <v>45747</v>
      </c>
      <c r="I75" s="20" t="s">
        <v>146</v>
      </c>
      <c r="J75" s="23">
        <v>2528545</v>
      </c>
      <c r="K75" s="24">
        <v>2053727</v>
      </c>
      <c r="L75" s="23">
        <v>2065446.479157028</v>
      </c>
      <c r="M75" s="24">
        <v>2528545</v>
      </c>
      <c r="N75" s="25">
        <v>81.6851778061</v>
      </c>
    </row>
    <row r="76" spans="2:14" x14ac:dyDescent="0.25">
      <c r="B76" s="19" t="s">
        <v>126</v>
      </c>
      <c r="C76" s="20" t="s">
        <v>134</v>
      </c>
      <c r="D76" s="21"/>
      <c r="E76" s="21" t="s">
        <v>144</v>
      </c>
      <c r="F76" s="20" t="s">
        <v>145</v>
      </c>
      <c r="G76" s="22">
        <v>45093.599421296298</v>
      </c>
      <c r="H76" s="22">
        <v>45384</v>
      </c>
      <c r="I76" s="20" t="s">
        <v>146</v>
      </c>
      <c r="J76" s="23">
        <v>3382500</v>
      </c>
      <c r="K76" s="24">
        <v>3077548</v>
      </c>
      <c r="L76" s="23">
        <v>3094362.4117232999</v>
      </c>
      <c r="M76" s="24">
        <v>3382500</v>
      </c>
      <c r="N76" s="25">
        <v>91.481519932699996</v>
      </c>
    </row>
    <row r="77" spans="2:14" x14ac:dyDescent="0.25">
      <c r="B77" s="19" t="s">
        <v>126</v>
      </c>
      <c r="C77" s="20" t="s">
        <v>134</v>
      </c>
      <c r="D77" s="21"/>
      <c r="E77" s="21" t="s">
        <v>144</v>
      </c>
      <c r="F77" s="20" t="s">
        <v>145</v>
      </c>
      <c r="G77" s="22">
        <v>45112.6175462963</v>
      </c>
      <c r="H77" s="22">
        <v>46924</v>
      </c>
      <c r="I77" s="20" t="s">
        <v>146</v>
      </c>
      <c r="J77" s="23">
        <v>74249998</v>
      </c>
      <c r="K77" s="24">
        <v>45208357</v>
      </c>
      <c r="L77" s="23">
        <v>45160495.738143712</v>
      </c>
      <c r="M77" s="24">
        <v>74249998</v>
      </c>
      <c r="N77" s="25">
        <v>60.822218120700001</v>
      </c>
    </row>
    <row r="78" spans="2:14" x14ac:dyDescent="0.25">
      <c r="B78" s="19" t="s">
        <v>126</v>
      </c>
      <c r="C78" s="20" t="s">
        <v>134</v>
      </c>
      <c r="D78" s="21"/>
      <c r="E78" s="21" t="s">
        <v>144</v>
      </c>
      <c r="F78" s="20" t="s">
        <v>145</v>
      </c>
      <c r="G78" s="22">
        <v>45134.533599537033</v>
      </c>
      <c r="H78" s="22">
        <v>46924</v>
      </c>
      <c r="I78" s="20" t="s">
        <v>146</v>
      </c>
      <c r="J78" s="23">
        <v>57750007</v>
      </c>
      <c r="K78" s="24">
        <v>35436300</v>
      </c>
      <c r="L78" s="23">
        <v>35126800.483523898</v>
      </c>
      <c r="M78" s="24">
        <v>57750007</v>
      </c>
      <c r="N78" s="25">
        <v>60.8256211701</v>
      </c>
    </row>
    <row r="79" spans="2:14" x14ac:dyDescent="0.25">
      <c r="B79" s="19" t="s">
        <v>126</v>
      </c>
      <c r="C79" s="20" t="s">
        <v>134</v>
      </c>
      <c r="D79" s="21"/>
      <c r="E79" s="21" t="s">
        <v>144</v>
      </c>
      <c r="F79" s="20" t="s">
        <v>145</v>
      </c>
      <c r="G79" s="22">
        <v>45139.506377314814</v>
      </c>
      <c r="H79" s="22">
        <v>46924</v>
      </c>
      <c r="I79" s="20" t="s">
        <v>146</v>
      </c>
      <c r="J79" s="23">
        <v>28049995</v>
      </c>
      <c r="K79" s="24">
        <v>17242191</v>
      </c>
      <c r="L79" s="23">
        <v>17061669.24704732</v>
      </c>
      <c r="M79" s="24">
        <v>28049995</v>
      </c>
      <c r="N79" s="25">
        <v>60.825926161700004</v>
      </c>
    </row>
    <row r="80" spans="2:14" x14ac:dyDescent="0.25">
      <c r="B80" s="19" t="s">
        <v>126</v>
      </c>
      <c r="C80" s="20" t="s">
        <v>134</v>
      </c>
      <c r="D80" s="21"/>
      <c r="E80" s="21" t="s">
        <v>144</v>
      </c>
      <c r="F80" s="20" t="s">
        <v>145</v>
      </c>
      <c r="G80" s="22">
        <v>45145.608460648153</v>
      </c>
      <c r="H80" s="22">
        <v>46924</v>
      </c>
      <c r="I80" s="20" t="s">
        <v>146</v>
      </c>
      <c r="J80" s="23">
        <v>36299999</v>
      </c>
      <c r="K80" s="24">
        <v>22360438</v>
      </c>
      <c r="L80" s="23">
        <v>22079860.433627974</v>
      </c>
      <c r="M80" s="24">
        <v>36299999</v>
      </c>
      <c r="N80" s="25">
        <v>60.8260634763</v>
      </c>
    </row>
    <row r="81" spans="2:14" x14ac:dyDescent="0.25">
      <c r="B81" s="19" t="s">
        <v>126</v>
      </c>
      <c r="C81" s="20" t="s">
        <v>134</v>
      </c>
      <c r="D81" s="21"/>
      <c r="E81" s="21" t="s">
        <v>144</v>
      </c>
      <c r="F81" s="20" t="s">
        <v>145</v>
      </c>
      <c r="G81" s="22">
        <v>45163.529872685191</v>
      </c>
      <c r="H81" s="22">
        <v>45799</v>
      </c>
      <c r="I81" s="20" t="s">
        <v>146</v>
      </c>
      <c r="J81" s="23">
        <v>36806303</v>
      </c>
      <c r="K81" s="24">
        <v>30010684</v>
      </c>
      <c r="L81" s="23">
        <v>30402397.620811492</v>
      </c>
      <c r="M81" s="24">
        <v>36806303</v>
      </c>
      <c r="N81" s="25">
        <v>82.601063249399999</v>
      </c>
    </row>
    <row r="82" spans="2:14" x14ac:dyDescent="0.25">
      <c r="B82" s="19" t="s">
        <v>126</v>
      </c>
      <c r="C82" s="20" t="s">
        <v>134</v>
      </c>
      <c r="D82" s="21"/>
      <c r="E82" s="21" t="s">
        <v>144</v>
      </c>
      <c r="F82" s="20" t="s">
        <v>145</v>
      </c>
      <c r="G82" s="22">
        <v>45170.598356481481</v>
      </c>
      <c r="H82" s="22">
        <v>46800</v>
      </c>
      <c r="I82" s="20" t="s">
        <v>146</v>
      </c>
      <c r="J82" s="23">
        <v>47501922</v>
      </c>
      <c r="K82" s="24">
        <v>30085479</v>
      </c>
      <c r="L82" s="23">
        <v>30403430.815517597</v>
      </c>
      <c r="M82" s="24">
        <v>47501922</v>
      </c>
      <c r="N82" s="25">
        <v>64.004632939900006</v>
      </c>
    </row>
    <row r="83" spans="2:14" x14ac:dyDescent="0.25">
      <c r="B83" s="19" t="s">
        <v>126</v>
      </c>
      <c r="C83" s="20" t="s">
        <v>134</v>
      </c>
      <c r="D83" s="21"/>
      <c r="E83" s="21" t="s">
        <v>144</v>
      </c>
      <c r="F83" s="20" t="s">
        <v>145</v>
      </c>
      <c r="G83" s="22">
        <v>45173.51972222222</v>
      </c>
      <c r="H83" s="22">
        <v>46449</v>
      </c>
      <c r="I83" s="20" t="s">
        <v>146</v>
      </c>
      <c r="J83" s="23">
        <v>29135614</v>
      </c>
      <c r="K83" s="24">
        <v>20500769</v>
      </c>
      <c r="L83" s="23">
        <v>20068147.285975616</v>
      </c>
      <c r="M83" s="24">
        <v>29135614</v>
      </c>
      <c r="N83" s="25">
        <v>68.878408692500003</v>
      </c>
    </row>
    <row r="84" spans="2:14" x14ac:dyDescent="0.25">
      <c r="B84" s="19" t="s">
        <v>126</v>
      </c>
      <c r="C84" s="20" t="s">
        <v>134</v>
      </c>
      <c r="D84" s="21"/>
      <c r="E84" s="21" t="s">
        <v>144</v>
      </c>
      <c r="F84" s="20" t="s">
        <v>145</v>
      </c>
      <c r="G84" s="22">
        <v>45177.623391203706</v>
      </c>
      <c r="H84" s="22">
        <v>46449</v>
      </c>
      <c r="I84" s="20" t="s">
        <v>146</v>
      </c>
      <c r="J84" s="23">
        <v>43703421</v>
      </c>
      <c r="K84" s="24">
        <v>30791755</v>
      </c>
      <c r="L84" s="23">
        <v>30101840.084591977</v>
      </c>
      <c r="M84" s="24">
        <v>43703421</v>
      </c>
      <c r="N84" s="25">
        <v>68.877537263299999</v>
      </c>
    </row>
    <row r="85" spans="2:14" x14ac:dyDescent="0.25">
      <c r="B85" s="19" t="s">
        <v>126</v>
      </c>
      <c r="C85" s="20" t="s">
        <v>134</v>
      </c>
      <c r="D85" s="21"/>
      <c r="E85" s="21" t="s">
        <v>144</v>
      </c>
      <c r="F85" s="20" t="s">
        <v>145</v>
      </c>
      <c r="G85" s="22">
        <v>45217.616585648146</v>
      </c>
      <c r="H85" s="22">
        <v>46800</v>
      </c>
      <c r="I85" s="20" t="s">
        <v>146</v>
      </c>
      <c r="J85" s="23">
        <v>55418912</v>
      </c>
      <c r="K85" s="24">
        <v>35685616</v>
      </c>
      <c r="L85" s="23">
        <v>35473485.825247161</v>
      </c>
      <c r="M85" s="24">
        <v>55418912</v>
      </c>
      <c r="N85" s="25">
        <v>64.009711748300006</v>
      </c>
    </row>
    <row r="86" spans="2:14" x14ac:dyDescent="0.25">
      <c r="B86" s="19" t="s">
        <v>126</v>
      </c>
      <c r="C86" s="20" t="s">
        <v>134</v>
      </c>
      <c r="D86" s="21"/>
      <c r="E86" s="21" t="s">
        <v>144</v>
      </c>
      <c r="F86" s="20" t="s">
        <v>145</v>
      </c>
      <c r="G86" s="22">
        <v>45238.493298611109</v>
      </c>
      <c r="H86" s="22">
        <v>46924</v>
      </c>
      <c r="I86" s="20" t="s">
        <v>146</v>
      </c>
      <c r="J86" s="23">
        <v>80879453</v>
      </c>
      <c r="K86" s="24">
        <v>50854794</v>
      </c>
      <c r="L86" s="23">
        <v>50181807.925500996</v>
      </c>
      <c r="M86" s="24">
        <v>80879453</v>
      </c>
      <c r="N86" s="25">
        <v>62.0451870829</v>
      </c>
    </row>
    <row r="87" spans="2:14" x14ac:dyDescent="0.25">
      <c r="B87" s="19" t="s">
        <v>126</v>
      </c>
      <c r="C87" s="20" t="s">
        <v>134</v>
      </c>
      <c r="D87" s="21"/>
      <c r="E87" s="21" t="s">
        <v>144</v>
      </c>
      <c r="F87" s="20" t="s">
        <v>145</v>
      </c>
      <c r="G87" s="22">
        <v>45258.469259259262</v>
      </c>
      <c r="H87" s="22">
        <v>46077</v>
      </c>
      <c r="I87" s="20" t="s">
        <v>146</v>
      </c>
      <c r="J87" s="23">
        <v>38127121</v>
      </c>
      <c r="K87" s="24">
        <v>30049315</v>
      </c>
      <c r="L87" s="23">
        <v>30372210.601379201</v>
      </c>
      <c r="M87" s="24">
        <v>38127121</v>
      </c>
      <c r="N87" s="25">
        <v>79.660382963000004</v>
      </c>
    </row>
    <row r="88" spans="2:14" x14ac:dyDescent="0.25">
      <c r="B88" s="19" t="s">
        <v>126</v>
      </c>
      <c r="C88" s="20" t="s">
        <v>172</v>
      </c>
      <c r="D88" s="21"/>
      <c r="E88" s="21" t="s">
        <v>144</v>
      </c>
      <c r="F88" s="20" t="s">
        <v>145</v>
      </c>
      <c r="G88" s="22">
        <v>44631.532280092593</v>
      </c>
      <c r="H88" s="22">
        <v>47560</v>
      </c>
      <c r="I88" s="20" t="s">
        <v>146</v>
      </c>
      <c r="J88" s="23">
        <v>1987294</v>
      </c>
      <c r="K88" s="24">
        <v>1024331</v>
      </c>
      <c r="L88" s="23">
        <v>1002002.7100777957</v>
      </c>
      <c r="M88" s="24">
        <v>1987294</v>
      </c>
      <c r="N88" s="25">
        <v>50.420456665099998</v>
      </c>
    </row>
    <row r="89" spans="2:14" x14ac:dyDescent="0.25">
      <c r="B89" s="19" t="s">
        <v>126</v>
      </c>
      <c r="C89" s="20" t="s">
        <v>172</v>
      </c>
      <c r="D89" s="21"/>
      <c r="E89" s="21" t="s">
        <v>144</v>
      </c>
      <c r="F89" s="20" t="s">
        <v>145</v>
      </c>
      <c r="G89" s="22">
        <v>44652.44358796296</v>
      </c>
      <c r="H89" s="22">
        <v>47560</v>
      </c>
      <c r="I89" s="20" t="s">
        <v>146</v>
      </c>
      <c r="J89" s="23">
        <v>1957376</v>
      </c>
      <c r="K89" s="24">
        <v>1001312</v>
      </c>
      <c r="L89" s="23">
        <v>1001961.2461461851</v>
      </c>
      <c r="M89" s="24">
        <v>1957376</v>
      </c>
      <c r="N89" s="25">
        <v>51.189002324900002</v>
      </c>
    </row>
    <row r="90" spans="2:14" x14ac:dyDescent="0.25">
      <c r="B90" s="19" t="s">
        <v>126</v>
      </c>
      <c r="C90" s="20" t="s">
        <v>172</v>
      </c>
      <c r="D90" s="21"/>
      <c r="E90" s="21" t="s">
        <v>144</v>
      </c>
      <c r="F90" s="20" t="s">
        <v>145</v>
      </c>
      <c r="G90" s="22">
        <v>44655.389456018522</v>
      </c>
      <c r="H90" s="22">
        <v>47560</v>
      </c>
      <c r="I90" s="20" t="s">
        <v>146</v>
      </c>
      <c r="J90" s="23">
        <v>3914752</v>
      </c>
      <c r="K90" s="24">
        <v>2004605</v>
      </c>
      <c r="L90" s="23">
        <v>2003951.0246896464</v>
      </c>
      <c r="M90" s="24">
        <v>3914752</v>
      </c>
      <c r="N90" s="25">
        <v>51.1897311679</v>
      </c>
    </row>
    <row r="91" spans="2:14" x14ac:dyDescent="0.25">
      <c r="B91" s="19" t="s">
        <v>126</v>
      </c>
      <c r="C91" s="20" t="s">
        <v>172</v>
      </c>
      <c r="D91" s="21"/>
      <c r="E91" s="21" t="s">
        <v>144</v>
      </c>
      <c r="F91" s="20" t="s">
        <v>145</v>
      </c>
      <c r="G91" s="22">
        <v>44658.596631944449</v>
      </c>
      <c r="H91" s="22">
        <v>47560</v>
      </c>
      <c r="I91" s="20" t="s">
        <v>146</v>
      </c>
      <c r="J91" s="23">
        <v>11744224</v>
      </c>
      <c r="K91" s="24">
        <v>6019724</v>
      </c>
      <c r="L91" s="23">
        <v>6011896.1660928344</v>
      </c>
      <c r="M91" s="24">
        <v>11744224</v>
      </c>
      <c r="N91" s="25">
        <v>51.190237567799997</v>
      </c>
    </row>
    <row r="92" spans="2:14" x14ac:dyDescent="0.25">
      <c r="B92" s="19" t="s">
        <v>126</v>
      </c>
      <c r="C92" s="20" t="s">
        <v>172</v>
      </c>
      <c r="D92" s="21"/>
      <c r="E92" s="21" t="s">
        <v>144</v>
      </c>
      <c r="F92" s="20" t="s">
        <v>145</v>
      </c>
      <c r="G92" s="22">
        <v>44677.522893518515</v>
      </c>
      <c r="H92" s="22">
        <v>47560</v>
      </c>
      <c r="I92" s="20" t="s">
        <v>146</v>
      </c>
      <c r="J92" s="23">
        <v>3914752</v>
      </c>
      <c r="K92" s="24">
        <v>2019070</v>
      </c>
      <c r="L92" s="23">
        <v>2004061.7590021398</v>
      </c>
      <c r="M92" s="24">
        <v>3914752</v>
      </c>
      <c r="N92" s="25">
        <v>51.192559809700001</v>
      </c>
    </row>
    <row r="93" spans="2:14" x14ac:dyDescent="0.25">
      <c r="B93" s="19" t="s">
        <v>126</v>
      </c>
      <c r="C93" s="20" t="s">
        <v>172</v>
      </c>
      <c r="D93" s="21"/>
      <c r="E93" s="21" t="s">
        <v>144</v>
      </c>
      <c r="F93" s="20" t="s">
        <v>145</v>
      </c>
      <c r="G93" s="22">
        <v>44686.532280092593</v>
      </c>
      <c r="H93" s="22">
        <v>47560</v>
      </c>
      <c r="I93" s="20" t="s">
        <v>146</v>
      </c>
      <c r="J93" s="23">
        <v>5872096</v>
      </c>
      <c r="K93" s="24">
        <v>3037479</v>
      </c>
      <c r="L93" s="23">
        <v>3006105.4148807856</v>
      </c>
      <c r="M93" s="24">
        <v>5872096</v>
      </c>
      <c r="N93" s="25">
        <v>51.193056361499998</v>
      </c>
    </row>
    <row r="94" spans="2:14" x14ac:dyDescent="0.25">
      <c r="B94" s="19" t="s">
        <v>126</v>
      </c>
      <c r="C94" s="20" t="s">
        <v>172</v>
      </c>
      <c r="D94" s="21"/>
      <c r="E94" s="21" t="s">
        <v>144</v>
      </c>
      <c r="F94" s="20" t="s">
        <v>145</v>
      </c>
      <c r="G94" s="22">
        <v>44687.514699074069</v>
      </c>
      <c r="H94" s="22">
        <v>47560</v>
      </c>
      <c r="I94" s="20" t="s">
        <v>146</v>
      </c>
      <c r="J94" s="23">
        <v>9786848</v>
      </c>
      <c r="K94" s="24">
        <v>5064111</v>
      </c>
      <c r="L94" s="23">
        <v>5010190.6469006864</v>
      </c>
      <c r="M94" s="24">
        <v>9786848</v>
      </c>
      <c r="N94" s="25">
        <v>51.193097582599997</v>
      </c>
    </row>
    <row r="95" spans="2:14" x14ac:dyDescent="0.25">
      <c r="B95" s="19" t="s">
        <v>126</v>
      </c>
      <c r="C95" s="20" t="s">
        <v>172</v>
      </c>
      <c r="D95" s="21"/>
      <c r="E95" s="21" t="s">
        <v>144</v>
      </c>
      <c r="F95" s="20" t="s">
        <v>145</v>
      </c>
      <c r="G95" s="22">
        <v>44704.606550925928</v>
      </c>
      <c r="H95" s="22">
        <v>47560</v>
      </c>
      <c r="I95" s="20" t="s">
        <v>146</v>
      </c>
      <c r="J95" s="23">
        <v>3914752</v>
      </c>
      <c r="K95" s="24">
        <v>2036825</v>
      </c>
      <c r="L95" s="23">
        <v>2004078.038640222</v>
      </c>
      <c r="M95" s="24">
        <v>3914752</v>
      </c>
      <c r="N95" s="25">
        <v>51.192975663299997</v>
      </c>
    </row>
    <row r="96" spans="2:14" x14ac:dyDescent="0.25">
      <c r="B96" s="19" t="s">
        <v>126</v>
      </c>
      <c r="C96" s="20" t="s">
        <v>172</v>
      </c>
      <c r="D96" s="21"/>
      <c r="E96" s="21" t="s">
        <v>144</v>
      </c>
      <c r="F96" s="20" t="s">
        <v>145</v>
      </c>
      <c r="G96" s="22">
        <v>44708.496909722227</v>
      </c>
      <c r="H96" s="22">
        <v>47560</v>
      </c>
      <c r="I96" s="20" t="s">
        <v>146</v>
      </c>
      <c r="J96" s="23">
        <v>1957376</v>
      </c>
      <c r="K96" s="24">
        <v>1019725</v>
      </c>
      <c r="L96" s="23">
        <v>1002034.5234779813</v>
      </c>
      <c r="M96" s="24">
        <v>1957376</v>
      </c>
      <c r="N96" s="25">
        <v>51.192745976099999</v>
      </c>
    </row>
    <row r="97" spans="2:14" x14ac:dyDescent="0.25">
      <c r="B97" s="19" t="s">
        <v>126</v>
      </c>
      <c r="C97" s="20" t="s">
        <v>172</v>
      </c>
      <c r="D97" s="21"/>
      <c r="E97" s="21" t="s">
        <v>144</v>
      </c>
      <c r="F97" s="20" t="s">
        <v>145</v>
      </c>
      <c r="G97" s="22">
        <v>44712.518020833333</v>
      </c>
      <c r="H97" s="22">
        <v>47560</v>
      </c>
      <c r="I97" s="20" t="s">
        <v>146</v>
      </c>
      <c r="J97" s="23">
        <v>1957376</v>
      </c>
      <c r="K97" s="24">
        <v>1021039</v>
      </c>
      <c r="L97" s="23">
        <v>1002028.5606166681</v>
      </c>
      <c r="M97" s="24">
        <v>1957376</v>
      </c>
      <c r="N97" s="25">
        <v>51.1924413407</v>
      </c>
    </row>
    <row r="98" spans="2:14" x14ac:dyDescent="0.25">
      <c r="B98" s="19" t="s">
        <v>126</v>
      </c>
      <c r="C98" s="20" t="s">
        <v>172</v>
      </c>
      <c r="D98" s="21"/>
      <c r="E98" s="21" t="s">
        <v>144</v>
      </c>
      <c r="F98" s="20" t="s">
        <v>145</v>
      </c>
      <c r="G98" s="22">
        <v>44713.523275462961</v>
      </c>
      <c r="H98" s="22">
        <v>47560</v>
      </c>
      <c r="I98" s="20" t="s">
        <v>146</v>
      </c>
      <c r="J98" s="23">
        <v>5872096</v>
      </c>
      <c r="K98" s="24">
        <v>3064110</v>
      </c>
      <c r="L98" s="23">
        <v>3006062.9650007393</v>
      </c>
      <c r="M98" s="24">
        <v>5872096</v>
      </c>
      <c r="N98" s="25">
        <v>51.192333453000003</v>
      </c>
    </row>
    <row r="99" spans="2:14" x14ac:dyDescent="0.25">
      <c r="B99" s="19" t="s">
        <v>126</v>
      </c>
      <c r="C99" s="20" t="s">
        <v>172</v>
      </c>
      <c r="D99" s="21"/>
      <c r="E99" s="21" t="s">
        <v>144</v>
      </c>
      <c r="F99" s="20" t="s">
        <v>145</v>
      </c>
      <c r="G99" s="22">
        <v>44721.502372685187</v>
      </c>
      <c r="H99" s="22">
        <v>47560</v>
      </c>
      <c r="I99" s="20" t="s">
        <v>146</v>
      </c>
      <c r="J99" s="23">
        <v>5872096</v>
      </c>
      <c r="K99" s="24">
        <v>3072001</v>
      </c>
      <c r="L99" s="23">
        <v>3006011.4300264302</v>
      </c>
      <c r="M99" s="24">
        <v>5872096</v>
      </c>
      <c r="N99" s="25">
        <v>51.191455828099997</v>
      </c>
    </row>
    <row r="100" spans="2:14" x14ac:dyDescent="0.25">
      <c r="B100" s="19" t="s">
        <v>126</v>
      </c>
      <c r="C100" s="20" t="s">
        <v>172</v>
      </c>
      <c r="D100" s="21"/>
      <c r="E100" s="21" t="s">
        <v>144</v>
      </c>
      <c r="F100" s="20" t="s">
        <v>145</v>
      </c>
      <c r="G100" s="22">
        <v>44742.518576388888</v>
      </c>
      <c r="H100" s="22">
        <v>47560</v>
      </c>
      <c r="I100" s="20" t="s">
        <v>146</v>
      </c>
      <c r="J100" s="23">
        <v>9637259</v>
      </c>
      <c r="K100" s="24">
        <v>5004932</v>
      </c>
      <c r="L100" s="23">
        <v>5009787.9356240835</v>
      </c>
      <c r="M100" s="24">
        <v>9637259</v>
      </c>
      <c r="N100" s="25">
        <v>51.983535314599997</v>
      </c>
    </row>
    <row r="101" spans="2:14" x14ac:dyDescent="0.25">
      <c r="B101" s="19" t="s">
        <v>126</v>
      </c>
      <c r="C101" s="20" t="s">
        <v>172</v>
      </c>
      <c r="D101" s="21"/>
      <c r="E101" s="21" t="s">
        <v>144</v>
      </c>
      <c r="F101" s="20" t="s">
        <v>145</v>
      </c>
      <c r="G101" s="22">
        <v>44775.641203703708</v>
      </c>
      <c r="H101" s="22">
        <v>47560</v>
      </c>
      <c r="I101" s="20" t="s">
        <v>146</v>
      </c>
      <c r="J101" s="23">
        <v>19274518</v>
      </c>
      <c r="K101" s="24">
        <v>10118358</v>
      </c>
      <c r="L101" s="23">
        <v>10020376.561315294</v>
      </c>
      <c r="M101" s="24">
        <v>19274518</v>
      </c>
      <c r="N101" s="25">
        <v>51.9876894525</v>
      </c>
    </row>
    <row r="102" spans="2:14" x14ac:dyDescent="0.25">
      <c r="B102" s="19" t="s">
        <v>126</v>
      </c>
      <c r="C102" s="20" t="s">
        <v>172</v>
      </c>
      <c r="D102" s="21"/>
      <c r="E102" s="21" t="s">
        <v>144</v>
      </c>
      <c r="F102" s="20" t="s">
        <v>145</v>
      </c>
      <c r="G102" s="22">
        <v>44778.500578703701</v>
      </c>
      <c r="H102" s="22">
        <v>47560</v>
      </c>
      <c r="I102" s="20" t="s">
        <v>146</v>
      </c>
      <c r="J102" s="23">
        <v>3854916</v>
      </c>
      <c r="K102" s="24">
        <v>2025643</v>
      </c>
      <c r="L102" s="23">
        <v>2004086.9357327195</v>
      </c>
      <c r="M102" s="24">
        <v>3854916</v>
      </c>
      <c r="N102" s="25">
        <v>51.987823748499999</v>
      </c>
    </row>
    <row r="103" spans="2:14" x14ac:dyDescent="0.25">
      <c r="B103" s="19" t="s">
        <v>126</v>
      </c>
      <c r="C103" s="20" t="s">
        <v>172</v>
      </c>
      <c r="D103" s="21"/>
      <c r="E103" s="21" t="s">
        <v>144</v>
      </c>
      <c r="F103" s="20" t="s">
        <v>145</v>
      </c>
      <c r="G103" s="22">
        <v>44784.527418981481</v>
      </c>
      <c r="H103" s="22">
        <v>47560</v>
      </c>
      <c r="I103" s="20" t="s">
        <v>146</v>
      </c>
      <c r="J103" s="23">
        <v>3854916</v>
      </c>
      <c r="K103" s="24">
        <v>2029588</v>
      </c>
      <c r="L103" s="23">
        <v>2004091.2896499811</v>
      </c>
      <c r="M103" s="24">
        <v>3854916</v>
      </c>
      <c r="N103" s="25">
        <v>51.987936693000002</v>
      </c>
    </row>
    <row r="104" spans="2:14" x14ac:dyDescent="0.25">
      <c r="B104" s="19" t="s">
        <v>126</v>
      </c>
      <c r="C104" s="20" t="s">
        <v>172</v>
      </c>
      <c r="D104" s="21"/>
      <c r="E104" s="21" t="s">
        <v>144</v>
      </c>
      <c r="F104" s="20" t="s">
        <v>145</v>
      </c>
      <c r="G104" s="22">
        <v>44789.541874999995</v>
      </c>
      <c r="H104" s="22">
        <v>47560</v>
      </c>
      <c r="I104" s="20" t="s">
        <v>146</v>
      </c>
      <c r="J104" s="23">
        <v>11564717</v>
      </c>
      <c r="K104" s="24">
        <v>6098630</v>
      </c>
      <c r="L104" s="23">
        <v>6012248.8010263806</v>
      </c>
      <c r="M104" s="24">
        <v>11564717</v>
      </c>
      <c r="N104" s="25">
        <v>51.987859288099997</v>
      </c>
    </row>
    <row r="105" spans="2:14" x14ac:dyDescent="0.25">
      <c r="B105" s="19" t="s">
        <v>126</v>
      </c>
      <c r="C105" s="20" t="s">
        <v>172</v>
      </c>
      <c r="D105" s="21"/>
      <c r="E105" s="21" t="s">
        <v>144</v>
      </c>
      <c r="F105" s="20" t="s">
        <v>145</v>
      </c>
      <c r="G105" s="22">
        <v>44928.644641203704</v>
      </c>
      <c r="H105" s="22">
        <v>47567</v>
      </c>
      <c r="I105" s="20" t="s">
        <v>146</v>
      </c>
      <c r="J105" s="23">
        <v>95248432</v>
      </c>
      <c r="K105" s="24">
        <v>51117367</v>
      </c>
      <c r="L105" s="23">
        <v>51100666.508466095</v>
      </c>
      <c r="M105" s="24">
        <v>95248432</v>
      </c>
      <c r="N105" s="25">
        <v>53.649876890900003</v>
      </c>
    </row>
    <row r="106" spans="2:14" x14ac:dyDescent="0.25">
      <c r="B106" s="19" t="s">
        <v>126</v>
      </c>
      <c r="C106" s="20" t="s">
        <v>172</v>
      </c>
      <c r="D106" s="21"/>
      <c r="E106" s="21" t="s">
        <v>144</v>
      </c>
      <c r="F106" s="20" t="s">
        <v>145</v>
      </c>
      <c r="G106" s="22">
        <v>45253.601099537038</v>
      </c>
      <c r="H106" s="22">
        <v>47560</v>
      </c>
      <c r="I106" s="20" t="s">
        <v>146</v>
      </c>
      <c r="J106" s="23">
        <v>32001546</v>
      </c>
      <c r="K106" s="24">
        <v>18349152</v>
      </c>
      <c r="L106" s="23">
        <v>18036819.474011447</v>
      </c>
      <c r="M106" s="24">
        <v>32001546</v>
      </c>
      <c r="N106" s="25">
        <v>56.362337850800003</v>
      </c>
    </row>
    <row r="107" spans="2:14" x14ac:dyDescent="0.25">
      <c r="B107" s="19" t="s">
        <v>126</v>
      </c>
      <c r="C107" s="20" t="s">
        <v>172</v>
      </c>
      <c r="D107" s="21"/>
      <c r="E107" s="21" t="s">
        <v>144</v>
      </c>
      <c r="F107" s="20" t="s">
        <v>145</v>
      </c>
      <c r="G107" s="22">
        <v>45258.47115740741</v>
      </c>
      <c r="H107" s="22">
        <v>48075</v>
      </c>
      <c r="I107" s="20" t="s">
        <v>146</v>
      </c>
      <c r="J107" s="23">
        <v>36452789</v>
      </c>
      <c r="K107" s="24">
        <v>19820499</v>
      </c>
      <c r="L107" s="23">
        <v>20005341.534203064</v>
      </c>
      <c r="M107" s="24">
        <v>36452789</v>
      </c>
      <c r="N107" s="25">
        <v>54.880139717699997</v>
      </c>
    </row>
    <row r="108" spans="2:14" x14ac:dyDescent="0.25">
      <c r="B108" s="19" t="s">
        <v>126</v>
      </c>
      <c r="C108" s="20" t="s">
        <v>135</v>
      </c>
      <c r="D108" s="21"/>
      <c r="E108" s="21" t="s">
        <v>144</v>
      </c>
      <c r="F108" s="20" t="s">
        <v>145</v>
      </c>
      <c r="G108" s="22">
        <v>44628.661689814813</v>
      </c>
      <c r="H108" s="22">
        <v>45363</v>
      </c>
      <c r="I108" s="20" t="s">
        <v>146</v>
      </c>
      <c r="J108" s="23">
        <v>1284977</v>
      </c>
      <c r="K108" s="24">
        <v>1018734</v>
      </c>
      <c r="L108" s="23">
        <v>1029451.1036516608</v>
      </c>
      <c r="M108" s="24">
        <v>1284977</v>
      </c>
      <c r="N108" s="25">
        <v>80.114360307699997</v>
      </c>
    </row>
    <row r="109" spans="2:14" x14ac:dyDescent="0.25">
      <c r="B109" s="19" t="s">
        <v>126</v>
      </c>
      <c r="C109" s="20" t="s">
        <v>135</v>
      </c>
      <c r="D109" s="21"/>
      <c r="E109" s="21" t="s">
        <v>144</v>
      </c>
      <c r="F109" s="20" t="s">
        <v>145</v>
      </c>
      <c r="G109" s="22">
        <v>44655.388055555552</v>
      </c>
      <c r="H109" s="22">
        <v>45363</v>
      </c>
      <c r="I109" s="20" t="s">
        <v>146</v>
      </c>
      <c r="J109" s="23">
        <v>2569955</v>
      </c>
      <c r="K109" s="24">
        <v>2059806</v>
      </c>
      <c r="L109" s="23">
        <v>2059200.690859342</v>
      </c>
      <c r="M109" s="24">
        <v>2569955</v>
      </c>
      <c r="N109" s="25">
        <v>80.1259434838</v>
      </c>
    </row>
    <row r="110" spans="2:14" x14ac:dyDescent="0.25">
      <c r="B110" s="19" t="s">
        <v>126</v>
      </c>
      <c r="C110" s="20" t="s">
        <v>135</v>
      </c>
      <c r="D110" s="21"/>
      <c r="E110" s="21" t="s">
        <v>144</v>
      </c>
      <c r="F110" s="20" t="s">
        <v>145</v>
      </c>
      <c r="G110" s="22">
        <v>44658.599351851859</v>
      </c>
      <c r="H110" s="22">
        <v>45363</v>
      </c>
      <c r="I110" s="20" t="s">
        <v>146</v>
      </c>
      <c r="J110" s="23">
        <v>7709864</v>
      </c>
      <c r="K110" s="24">
        <v>6185900</v>
      </c>
      <c r="L110" s="23">
        <v>6177590.6383147677</v>
      </c>
      <c r="M110" s="24">
        <v>7709864</v>
      </c>
      <c r="N110" s="25">
        <v>80.125805569500002</v>
      </c>
    </row>
    <row r="111" spans="2:14" x14ac:dyDescent="0.25">
      <c r="B111" s="19" t="s">
        <v>126</v>
      </c>
      <c r="C111" s="20" t="s">
        <v>135</v>
      </c>
      <c r="D111" s="21"/>
      <c r="E111" s="21" t="s">
        <v>144</v>
      </c>
      <c r="F111" s="20" t="s">
        <v>145</v>
      </c>
      <c r="G111" s="22">
        <v>44673.625358796293</v>
      </c>
      <c r="H111" s="22">
        <v>45547</v>
      </c>
      <c r="I111" s="20" t="s">
        <v>146</v>
      </c>
      <c r="J111" s="23">
        <v>1274250</v>
      </c>
      <c r="K111" s="24">
        <v>1010849</v>
      </c>
      <c r="L111" s="23">
        <v>1005095.3990705649</v>
      </c>
      <c r="M111" s="24">
        <v>1274250</v>
      </c>
      <c r="N111" s="25">
        <v>78.877410168400004</v>
      </c>
    </row>
    <row r="112" spans="2:14" x14ac:dyDescent="0.25">
      <c r="B112" s="19" t="s">
        <v>126</v>
      </c>
      <c r="C112" s="20" t="s">
        <v>135</v>
      </c>
      <c r="D112" s="21"/>
      <c r="E112" s="21" t="s">
        <v>144</v>
      </c>
      <c r="F112" s="20" t="s">
        <v>145</v>
      </c>
      <c r="G112" s="22">
        <v>44679.596875000003</v>
      </c>
      <c r="H112" s="22">
        <v>45547</v>
      </c>
      <c r="I112" s="20" t="s">
        <v>146</v>
      </c>
      <c r="J112" s="23">
        <v>6371230</v>
      </c>
      <c r="K112" s="24">
        <v>5063287</v>
      </c>
      <c r="L112" s="23">
        <v>5025483.1458496368</v>
      </c>
      <c r="M112" s="24">
        <v>6371230</v>
      </c>
      <c r="N112" s="25">
        <v>78.877754308799993</v>
      </c>
    </row>
    <row r="113" spans="2:14" x14ac:dyDescent="0.25">
      <c r="B113" s="19" t="s">
        <v>126</v>
      </c>
      <c r="C113" s="20" t="s">
        <v>135</v>
      </c>
      <c r="D113" s="21"/>
      <c r="E113" s="21" t="s">
        <v>144</v>
      </c>
      <c r="F113" s="20" t="s">
        <v>145</v>
      </c>
      <c r="G113" s="22">
        <v>44694.522511574076</v>
      </c>
      <c r="H113" s="22">
        <v>45547</v>
      </c>
      <c r="I113" s="20" t="s">
        <v>146</v>
      </c>
      <c r="J113" s="23">
        <v>2548490</v>
      </c>
      <c r="K113" s="24">
        <v>2034356</v>
      </c>
      <c r="L113" s="23">
        <v>2010190.1664268936</v>
      </c>
      <c r="M113" s="24">
        <v>2548490</v>
      </c>
      <c r="N113" s="25">
        <v>78.877694887000004</v>
      </c>
    </row>
    <row r="114" spans="2:14" x14ac:dyDescent="0.25">
      <c r="B114" s="19" t="s">
        <v>126</v>
      </c>
      <c r="C114" s="20" t="s">
        <v>135</v>
      </c>
      <c r="D114" s="21"/>
      <c r="E114" s="21" t="s">
        <v>144</v>
      </c>
      <c r="F114" s="20" t="s">
        <v>145</v>
      </c>
      <c r="G114" s="22">
        <v>44698.615937500006</v>
      </c>
      <c r="H114" s="22">
        <v>45547</v>
      </c>
      <c r="I114" s="20" t="s">
        <v>146</v>
      </c>
      <c r="J114" s="23">
        <v>1274250</v>
      </c>
      <c r="K114" s="24">
        <v>1018384</v>
      </c>
      <c r="L114" s="23">
        <v>1005095.0537113419</v>
      </c>
      <c r="M114" s="24">
        <v>1274250</v>
      </c>
      <c r="N114" s="25">
        <v>78.877383065399997</v>
      </c>
    </row>
    <row r="115" spans="2:14" x14ac:dyDescent="0.25">
      <c r="B115" s="19" t="s">
        <v>126</v>
      </c>
      <c r="C115" s="20" t="s">
        <v>135</v>
      </c>
      <c r="D115" s="21"/>
      <c r="E115" s="21" t="s">
        <v>144</v>
      </c>
      <c r="F115" s="20" t="s">
        <v>145</v>
      </c>
      <c r="G115" s="22">
        <v>44700.521701388883</v>
      </c>
      <c r="H115" s="22">
        <v>45547</v>
      </c>
      <c r="I115" s="20" t="s">
        <v>146</v>
      </c>
      <c r="J115" s="23">
        <v>1274250</v>
      </c>
      <c r="K115" s="24">
        <v>1018985</v>
      </c>
      <c r="L115" s="23">
        <v>1005094.1378419806</v>
      </c>
      <c r="M115" s="24">
        <v>1274250</v>
      </c>
      <c r="N115" s="25">
        <v>78.877311190300006</v>
      </c>
    </row>
    <row r="116" spans="2:14" x14ac:dyDescent="0.25">
      <c r="B116" s="19" t="s">
        <v>126</v>
      </c>
      <c r="C116" s="20" t="s">
        <v>135</v>
      </c>
      <c r="D116" s="21"/>
      <c r="E116" s="21" t="s">
        <v>144</v>
      </c>
      <c r="F116" s="20" t="s">
        <v>145</v>
      </c>
      <c r="G116" s="22">
        <v>44718.546354166661</v>
      </c>
      <c r="H116" s="22">
        <v>45547</v>
      </c>
      <c r="I116" s="20" t="s">
        <v>146</v>
      </c>
      <c r="J116" s="23">
        <v>1274250</v>
      </c>
      <c r="K116" s="24">
        <v>1024411</v>
      </c>
      <c r="L116" s="23">
        <v>1005080.2901497902</v>
      </c>
      <c r="M116" s="24">
        <v>1274250</v>
      </c>
      <c r="N116" s="25">
        <v>78.876224457500001</v>
      </c>
    </row>
    <row r="117" spans="2:14" x14ac:dyDescent="0.25">
      <c r="B117" s="19" t="s">
        <v>126</v>
      </c>
      <c r="C117" s="20" t="s">
        <v>135</v>
      </c>
      <c r="D117" s="21"/>
      <c r="E117" s="21" t="s">
        <v>144</v>
      </c>
      <c r="F117" s="20" t="s">
        <v>145</v>
      </c>
      <c r="G117" s="22">
        <v>44721.503923611104</v>
      </c>
      <c r="H117" s="22">
        <v>45547</v>
      </c>
      <c r="I117" s="20" t="s">
        <v>146</v>
      </c>
      <c r="J117" s="23">
        <v>2548490</v>
      </c>
      <c r="K117" s="24">
        <v>2050632</v>
      </c>
      <c r="L117" s="23">
        <v>2010151.0852443858</v>
      </c>
      <c r="M117" s="24">
        <v>2548490</v>
      </c>
      <c r="N117" s="25">
        <v>78.876161383600007</v>
      </c>
    </row>
    <row r="118" spans="2:14" x14ac:dyDescent="0.25">
      <c r="B118" s="19" t="s">
        <v>126</v>
      </c>
      <c r="C118" s="20" t="s">
        <v>135</v>
      </c>
      <c r="D118" s="21"/>
      <c r="E118" s="21" t="s">
        <v>144</v>
      </c>
      <c r="F118" s="20" t="s">
        <v>145</v>
      </c>
      <c r="G118" s="22">
        <v>44756.603391203702</v>
      </c>
      <c r="H118" s="22">
        <v>45547</v>
      </c>
      <c r="I118" s="20" t="s">
        <v>146</v>
      </c>
      <c r="J118" s="23">
        <v>3740466</v>
      </c>
      <c r="K118" s="24">
        <v>3025316</v>
      </c>
      <c r="L118" s="23">
        <v>3015284.1284184209</v>
      </c>
      <c r="M118" s="24">
        <v>3740466</v>
      </c>
      <c r="N118" s="25">
        <v>80.612526044000006</v>
      </c>
    </row>
    <row r="119" spans="2:14" x14ac:dyDescent="0.25">
      <c r="B119" s="19" t="s">
        <v>126</v>
      </c>
      <c r="C119" s="20" t="s">
        <v>135</v>
      </c>
      <c r="D119" s="21"/>
      <c r="E119" s="21" t="s">
        <v>144</v>
      </c>
      <c r="F119" s="20" t="s">
        <v>145</v>
      </c>
      <c r="G119" s="22">
        <v>44774.601643518523</v>
      </c>
      <c r="H119" s="22">
        <v>45547</v>
      </c>
      <c r="I119" s="20" t="s">
        <v>146</v>
      </c>
      <c r="J119" s="23">
        <v>11221398</v>
      </c>
      <c r="K119" s="24">
        <v>9124767</v>
      </c>
      <c r="L119" s="23">
        <v>9045902.0404673275</v>
      </c>
      <c r="M119" s="24">
        <v>11221398</v>
      </c>
      <c r="N119" s="25">
        <v>80.612968548699996</v>
      </c>
    </row>
    <row r="120" spans="2:14" x14ac:dyDescent="0.25">
      <c r="B120" s="19" t="s">
        <v>126</v>
      </c>
      <c r="C120" s="20" t="s">
        <v>135</v>
      </c>
      <c r="D120" s="21"/>
      <c r="E120" s="21" t="s">
        <v>144</v>
      </c>
      <c r="F120" s="20" t="s">
        <v>145</v>
      </c>
      <c r="G120" s="22">
        <v>44775.648206018523</v>
      </c>
      <c r="H120" s="22">
        <v>45825</v>
      </c>
      <c r="I120" s="20" t="s">
        <v>146</v>
      </c>
      <c r="J120" s="23">
        <v>7056848</v>
      </c>
      <c r="K120" s="24">
        <v>5079110</v>
      </c>
      <c r="L120" s="23">
        <v>5022672.481076532</v>
      </c>
      <c r="M120" s="24">
        <v>7056848</v>
      </c>
      <c r="N120" s="25">
        <v>71.174446170300001</v>
      </c>
    </row>
    <row r="121" spans="2:14" x14ac:dyDescent="0.25">
      <c r="B121" s="19" t="s">
        <v>126</v>
      </c>
      <c r="C121" s="20" t="s">
        <v>135</v>
      </c>
      <c r="D121" s="21"/>
      <c r="E121" s="21" t="s">
        <v>144</v>
      </c>
      <c r="F121" s="20" t="s">
        <v>145</v>
      </c>
      <c r="G121" s="22">
        <v>44789.543437499997</v>
      </c>
      <c r="H121" s="22">
        <v>45603</v>
      </c>
      <c r="I121" s="20" t="s">
        <v>146</v>
      </c>
      <c r="J121" s="23">
        <v>13081982</v>
      </c>
      <c r="K121" s="24">
        <v>10127056</v>
      </c>
      <c r="L121" s="23">
        <v>10298409.958754685</v>
      </c>
      <c r="M121" s="24">
        <v>13081982</v>
      </c>
      <c r="N121" s="25">
        <v>78.722092407399998</v>
      </c>
    </row>
    <row r="122" spans="2:14" x14ac:dyDescent="0.25">
      <c r="B122" s="19" t="s">
        <v>126</v>
      </c>
      <c r="C122" s="20" t="s">
        <v>135</v>
      </c>
      <c r="D122" s="21"/>
      <c r="E122" s="21" t="s">
        <v>144</v>
      </c>
      <c r="F122" s="20" t="s">
        <v>145</v>
      </c>
      <c r="G122" s="22">
        <v>44790.535335648143</v>
      </c>
      <c r="H122" s="22">
        <v>45603</v>
      </c>
      <c r="I122" s="20" t="s">
        <v>146</v>
      </c>
      <c r="J122" s="23">
        <v>10465589</v>
      </c>
      <c r="K122" s="24">
        <v>8104548</v>
      </c>
      <c r="L122" s="23">
        <v>8238732.4376868512</v>
      </c>
      <c r="M122" s="24">
        <v>10465589</v>
      </c>
      <c r="N122" s="25">
        <v>78.722109550499994</v>
      </c>
    </row>
    <row r="123" spans="2:14" x14ac:dyDescent="0.25">
      <c r="B123" s="19" t="s">
        <v>126</v>
      </c>
      <c r="C123" s="20" t="s">
        <v>135</v>
      </c>
      <c r="D123" s="21"/>
      <c r="E123" s="21" t="s">
        <v>144</v>
      </c>
      <c r="F123" s="20" t="s">
        <v>145</v>
      </c>
      <c r="G123" s="22">
        <v>44790.536365740743</v>
      </c>
      <c r="H123" s="22">
        <v>46098</v>
      </c>
      <c r="I123" s="20" t="s">
        <v>146</v>
      </c>
      <c r="J123" s="23">
        <v>1523560</v>
      </c>
      <c r="K123" s="24">
        <v>1021862</v>
      </c>
      <c r="L123" s="23">
        <v>1004623.5986452452</v>
      </c>
      <c r="M123" s="24">
        <v>1523560</v>
      </c>
      <c r="N123" s="25">
        <v>65.939221208600003</v>
      </c>
    </row>
    <row r="124" spans="2:14" x14ac:dyDescent="0.25">
      <c r="B124" s="19" t="s">
        <v>126</v>
      </c>
      <c r="C124" s="20" t="s">
        <v>135</v>
      </c>
      <c r="D124" s="21"/>
      <c r="E124" s="21" t="s">
        <v>144</v>
      </c>
      <c r="F124" s="20" t="s">
        <v>145</v>
      </c>
      <c r="G124" s="22">
        <v>44796.531319444446</v>
      </c>
      <c r="H124" s="22">
        <v>46210</v>
      </c>
      <c r="I124" s="20" t="s">
        <v>146</v>
      </c>
      <c r="J124" s="23">
        <v>1564448</v>
      </c>
      <c r="K124" s="24">
        <v>1016284</v>
      </c>
      <c r="L124" s="23">
        <v>1031841.2514645425</v>
      </c>
      <c r="M124" s="24">
        <v>1564448</v>
      </c>
      <c r="N124" s="25">
        <v>65.955611913200002</v>
      </c>
    </row>
    <row r="125" spans="2:14" x14ac:dyDescent="0.25">
      <c r="B125" s="19" t="s">
        <v>126</v>
      </c>
      <c r="C125" s="20" t="s">
        <v>135</v>
      </c>
      <c r="D125" s="21"/>
      <c r="E125" s="21" t="s">
        <v>144</v>
      </c>
      <c r="F125" s="20" t="s">
        <v>145</v>
      </c>
      <c r="G125" s="22">
        <v>44806.529895833337</v>
      </c>
      <c r="H125" s="22">
        <v>45363</v>
      </c>
      <c r="I125" s="20" t="s">
        <v>146</v>
      </c>
      <c r="J125" s="23">
        <v>6097036</v>
      </c>
      <c r="K125" s="24">
        <v>5093670</v>
      </c>
      <c r="L125" s="23">
        <v>5148051.7943998408</v>
      </c>
      <c r="M125" s="24">
        <v>6097036</v>
      </c>
      <c r="N125" s="25">
        <v>84.435318971399994</v>
      </c>
    </row>
    <row r="126" spans="2:14" x14ac:dyDescent="0.25">
      <c r="B126" s="19" t="s">
        <v>126</v>
      </c>
      <c r="C126" s="20" t="s">
        <v>135</v>
      </c>
      <c r="D126" s="21"/>
      <c r="E126" s="21" t="s">
        <v>144</v>
      </c>
      <c r="F126" s="20" t="s">
        <v>145</v>
      </c>
      <c r="G126" s="22">
        <v>44810.531736111108</v>
      </c>
      <c r="H126" s="22">
        <v>45363</v>
      </c>
      <c r="I126" s="20" t="s">
        <v>146</v>
      </c>
      <c r="J126" s="23">
        <v>6097036</v>
      </c>
      <c r="K126" s="24">
        <v>5100877</v>
      </c>
      <c r="L126" s="23">
        <v>5148048.8471143451</v>
      </c>
      <c r="M126" s="24">
        <v>6097036</v>
      </c>
      <c r="N126" s="25">
        <v>84.435270631700007</v>
      </c>
    </row>
    <row r="127" spans="2:14" x14ac:dyDescent="0.25">
      <c r="B127" s="19" t="s">
        <v>126</v>
      </c>
      <c r="C127" s="20" t="s">
        <v>135</v>
      </c>
      <c r="D127" s="21"/>
      <c r="E127" s="21" t="s">
        <v>144</v>
      </c>
      <c r="F127" s="20" t="s">
        <v>145</v>
      </c>
      <c r="G127" s="22">
        <v>44813.59474537037</v>
      </c>
      <c r="H127" s="22">
        <v>45363</v>
      </c>
      <c r="I127" s="20" t="s">
        <v>146</v>
      </c>
      <c r="J127" s="23">
        <v>1219407</v>
      </c>
      <c r="K127" s="24">
        <v>1021256</v>
      </c>
      <c r="L127" s="23">
        <v>1029608.9374372654</v>
      </c>
      <c r="M127" s="24">
        <v>1219407</v>
      </c>
      <c r="N127" s="25">
        <v>84.435216251599996</v>
      </c>
    </row>
    <row r="128" spans="2:14" x14ac:dyDescent="0.25">
      <c r="B128" s="19" t="s">
        <v>126</v>
      </c>
      <c r="C128" s="20" t="s">
        <v>135</v>
      </c>
      <c r="D128" s="21"/>
      <c r="E128" s="21" t="s">
        <v>144</v>
      </c>
      <c r="F128" s="20" t="s">
        <v>145</v>
      </c>
      <c r="G128" s="22">
        <v>44824.527361111112</v>
      </c>
      <c r="H128" s="22">
        <v>45363</v>
      </c>
      <c r="I128" s="20" t="s">
        <v>146</v>
      </c>
      <c r="J128" s="23">
        <v>6097036</v>
      </c>
      <c r="K128" s="24">
        <v>5126096</v>
      </c>
      <c r="L128" s="23">
        <v>5148026.5308170216</v>
      </c>
      <c r="M128" s="24">
        <v>6097036</v>
      </c>
      <c r="N128" s="25">
        <v>84.434904612899999</v>
      </c>
    </row>
    <row r="129" spans="2:14" x14ac:dyDescent="0.25">
      <c r="B129" s="19" t="s">
        <v>126</v>
      </c>
      <c r="C129" s="20" t="s">
        <v>135</v>
      </c>
      <c r="D129" s="21"/>
      <c r="E129" s="21" t="s">
        <v>144</v>
      </c>
      <c r="F129" s="20" t="s">
        <v>145</v>
      </c>
      <c r="G129" s="22">
        <v>44866.545925925922</v>
      </c>
      <c r="H129" s="22">
        <v>47288</v>
      </c>
      <c r="I129" s="20" t="s">
        <v>146</v>
      </c>
      <c r="J129" s="23">
        <v>18692664</v>
      </c>
      <c r="K129" s="24">
        <v>10000002</v>
      </c>
      <c r="L129" s="23">
        <v>10217922.45384682</v>
      </c>
      <c r="M129" s="24">
        <v>18692664</v>
      </c>
      <c r="N129" s="25">
        <v>54.662740708599998</v>
      </c>
    </row>
    <row r="130" spans="2:14" x14ac:dyDescent="0.25">
      <c r="B130" s="19" t="s">
        <v>126</v>
      </c>
      <c r="C130" s="20" t="s">
        <v>135</v>
      </c>
      <c r="D130" s="21"/>
      <c r="E130" s="21" t="s">
        <v>144</v>
      </c>
      <c r="F130" s="20" t="s">
        <v>145</v>
      </c>
      <c r="G130" s="22">
        <v>44869.472118055557</v>
      </c>
      <c r="H130" s="22">
        <v>47288</v>
      </c>
      <c r="I130" s="20" t="s">
        <v>146</v>
      </c>
      <c r="J130" s="23">
        <v>41123846</v>
      </c>
      <c r="K130" s="24">
        <v>22023691</v>
      </c>
      <c r="L130" s="23">
        <v>22479741.270330191</v>
      </c>
      <c r="M130" s="24">
        <v>41123846</v>
      </c>
      <c r="N130" s="25">
        <v>54.663518753399998</v>
      </c>
    </row>
    <row r="131" spans="2:14" x14ac:dyDescent="0.25">
      <c r="B131" s="19" t="s">
        <v>126</v>
      </c>
      <c r="C131" s="20" t="s">
        <v>135</v>
      </c>
      <c r="D131" s="21"/>
      <c r="E131" s="21" t="s">
        <v>144</v>
      </c>
      <c r="F131" s="20" t="s">
        <v>145</v>
      </c>
      <c r="G131" s="22">
        <v>44909.555868055555</v>
      </c>
      <c r="H131" s="22">
        <v>46098</v>
      </c>
      <c r="I131" s="20" t="s">
        <v>146</v>
      </c>
      <c r="J131" s="23">
        <v>5954624</v>
      </c>
      <c r="K131" s="24">
        <v>4130412</v>
      </c>
      <c r="L131" s="23">
        <v>4018223.9458005708</v>
      </c>
      <c r="M131" s="24">
        <v>5954624</v>
      </c>
      <c r="N131" s="25">
        <v>67.480733389700006</v>
      </c>
    </row>
    <row r="132" spans="2:14" x14ac:dyDescent="0.25">
      <c r="B132" s="19" t="s">
        <v>126</v>
      </c>
      <c r="C132" s="20" t="s">
        <v>135</v>
      </c>
      <c r="D132" s="21"/>
      <c r="E132" s="21" t="s">
        <v>144</v>
      </c>
      <c r="F132" s="20" t="s">
        <v>145</v>
      </c>
      <c r="G132" s="22">
        <v>44936.443483796291</v>
      </c>
      <c r="H132" s="22">
        <v>45603</v>
      </c>
      <c r="I132" s="20" t="s">
        <v>146</v>
      </c>
      <c r="J132" s="23">
        <v>74527810</v>
      </c>
      <c r="K132" s="24">
        <v>60000000</v>
      </c>
      <c r="L132" s="23">
        <v>61786716.157632783</v>
      </c>
      <c r="M132" s="24">
        <v>74527810</v>
      </c>
      <c r="N132" s="25">
        <v>82.904242265600004</v>
      </c>
    </row>
    <row r="133" spans="2:14" x14ac:dyDescent="0.25">
      <c r="B133" s="19" t="s">
        <v>126</v>
      </c>
      <c r="C133" s="20" t="s">
        <v>135</v>
      </c>
      <c r="D133" s="21"/>
      <c r="E133" s="21" t="s">
        <v>144</v>
      </c>
      <c r="F133" s="20" t="s">
        <v>145</v>
      </c>
      <c r="G133" s="22">
        <v>44939.511666666665</v>
      </c>
      <c r="H133" s="22">
        <v>45363</v>
      </c>
      <c r="I133" s="20" t="s">
        <v>146</v>
      </c>
      <c r="J133" s="23">
        <v>11538369</v>
      </c>
      <c r="K133" s="24">
        <v>10010808</v>
      </c>
      <c r="L133" s="23">
        <v>10295906.926975582</v>
      </c>
      <c r="M133" s="24">
        <v>11538369</v>
      </c>
      <c r="N133" s="25">
        <v>89.231909006999999</v>
      </c>
    </row>
    <row r="134" spans="2:14" x14ac:dyDescent="0.25">
      <c r="B134" s="19" t="s">
        <v>126</v>
      </c>
      <c r="C134" s="20" t="s">
        <v>135</v>
      </c>
      <c r="D134" s="21"/>
      <c r="E134" s="21" t="s">
        <v>144</v>
      </c>
      <c r="F134" s="20" t="s">
        <v>145</v>
      </c>
      <c r="G134" s="22">
        <v>44993.612013888887</v>
      </c>
      <c r="H134" s="22">
        <v>45363</v>
      </c>
      <c r="I134" s="20" t="s">
        <v>146</v>
      </c>
      <c r="J134" s="23">
        <v>23076741</v>
      </c>
      <c r="K134" s="24">
        <v>20410713</v>
      </c>
      <c r="L134" s="23">
        <v>20592205.418238543</v>
      </c>
      <c r="M134" s="24">
        <v>23076741</v>
      </c>
      <c r="N134" s="25">
        <v>89.233594198800006</v>
      </c>
    </row>
    <row r="135" spans="2:14" x14ac:dyDescent="0.25">
      <c r="B135" s="19" t="s">
        <v>126</v>
      </c>
      <c r="C135" s="20" t="s">
        <v>135</v>
      </c>
      <c r="D135" s="21"/>
      <c r="E135" s="21" t="s">
        <v>144</v>
      </c>
      <c r="F135" s="20" t="s">
        <v>145</v>
      </c>
      <c r="G135" s="22">
        <v>45048.611736111117</v>
      </c>
      <c r="H135" s="22">
        <v>45825</v>
      </c>
      <c r="I135" s="20" t="s">
        <v>146</v>
      </c>
      <c r="J135" s="23">
        <v>52341097</v>
      </c>
      <c r="K135" s="24">
        <v>41362877</v>
      </c>
      <c r="L135" s="23">
        <v>40704473.996574968</v>
      </c>
      <c r="M135" s="24">
        <v>52341097</v>
      </c>
      <c r="N135" s="25">
        <v>77.767712810000006</v>
      </c>
    </row>
    <row r="136" spans="2:14" x14ac:dyDescent="0.25">
      <c r="B136" s="19" t="s">
        <v>126</v>
      </c>
      <c r="C136" s="20" t="s">
        <v>135</v>
      </c>
      <c r="D136" s="21"/>
      <c r="E136" s="21" t="s">
        <v>144</v>
      </c>
      <c r="F136" s="20" t="s">
        <v>145</v>
      </c>
      <c r="G136" s="22">
        <v>45049.486851851856</v>
      </c>
      <c r="H136" s="22">
        <v>47288</v>
      </c>
      <c r="I136" s="20" t="s">
        <v>146</v>
      </c>
      <c r="J136" s="23">
        <v>14431557</v>
      </c>
      <c r="K136" s="24">
        <v>8002870</v>
      </c>
      <c r="L136" s="23">
        <v>8174328.3742080545</v>
      </c>
      <c r="M136" s="24">
        <v>14431557</v>
      </c>
      <c r="N136" s="25">
        <v>56.642040593499999</v>
      </c>
    </row>
    <row r="137" spans="2:14" x14ac:dyDescent="0.25">
      <c r="B137" s="19" t="s">
        <v>126</v>
      </c>
      <c r="C137" s="20" t="s">
        <v>135</v>
      </c>
      <c r="D137" s="21"/>
      <c r="E137" s="21" t="s">
        <v>144</v>
      </c>
      <c r="F137" s="20" t="s">
        <v>145</v>
      </c>
      <c r="G137" s="22">
        <v>45051.612256944441</v>
      </c>
      <c r="H137" s="22">
        <v>45603</v>
      </c>
      <c r="I137" s="20" t="s">
        <v>146</v>
      </c>
      <c r="J137" s="23">
        <v>24181918</v>
      </c>
      <c r="K137" s="24">
        <v>20174246</v>
      </c>
      <c r="L137" s="23">
        <v>20596579.488549538</v>
      </c>
      <c r="M137" s="24">
        <v>24181918</v>
      </c>
      <c r="N137" s="25">
        <v>85.173473371900002</v>
      </c>
    </row>
    <row r="138" spans="2:14" x14ac:dyDescent="0.25">
      <c r="B138" s="19" t="s">
        <v>126</v>
      </c>
      <c r="C138" s="20" t="s">
        <v>135</v>
      </c>
      <c r="D138" s="21"/>
      <c r="E138" s="21" t="s">
        <v>144</v>
      </c>
      <c r="F138" s="20" t="s">
        <v>145</v>
      </c>
      <c r="G138" s="22">
        <v>45064.65420138889</v>
      </c>
      <c r="H138" s="22">
        <v>46098</v>
      </c>
      <c r="I138" s="20" t="s">
        <v>146</v>
      </c>
      <c r="J138" s="23">
        <v>70942460</v>
      </c>
      <c r="K138" s="24">
        <v>51112329</v>
      </c>
      <c r="L138" s="23">
        <v>50232198.167120062</v>
      </c>
      <c r="M138" s="24">
        <v>70942460</v>
      </c>
      <c r="N138" s="25">
        <v>70.806958437999995</v>
      </c>
    </row>
    <row r="139" spans="2:14" x14ac:dyDescent="0.25">
      <c r="B139" s="19" t="s">
        <v>126</v>
      </c>
      <c r="C139" s="20" t="s">
        <v>135</v>
      </c>
      <c r="D139" s="21"/>
      <c r="E139" s="21" t="s">
        <v>144</v>
      </c>
      <c r="F139" s="20" t="s">
        <v>145</v>
      </c>
      <c r="G139" s="22">
        <v>45065.552094907405</v>
      </c>
      <c r="H139" s="22">
        <v>47651</v>
      </c>
      <c r="I139" s="20" t="s">
        <v>146</v>
      </c>
      <c r="J139" s="23">
        <v>25351500</v>
      </c>
      <c r="K139" s="24">
        <v>13009546</v>
      </c>
      <c r="L139" s="23">
        <v>13217999.165726697</v>
      </c>
      <c r="M139" s="24">
        <v>25351500</v>
      </c>
      <c r="N139" s="25">
        <v>52.138923399900001</v>
      </c>
    </row>
    <row r="140" spans="2:14" x14ac:dyDescent="0.25">
      <c r="B140" s="19" t="s">
        <v>126</v>
      </c>
      <c r="C140" s="20" t="s">
        <v>135</v>
      </c>
      <c r="D140" s="21"/>
      <c r="E140" s="21" t="s">
        <v>144</v>
      </c>
      <c r="F140" s="20" t="s">
        <v>145</v>
      </c>
      <c r="G140" s="22">
        <v>45072.51671296297</v>
      </c>
      <c r="H140" s="22">
        <v>47351</v>
      </c>
      <c r="I140" s="20" t="s">
        <v>146</v>
      </c>
      <c r="J140" s="23">
        <v>23786242.465803999</v>
      </c>
      <c r="K140" s="24">
        <v>12983058</v>
      </c>
      <c r="L140" s="23">
        <v>13164499.476516666</v>
      </c>
      <c r="M140" s="24">
        <v>23786242.465803999</v>
      </c>
      <c r="N140" s="25">
        <v>55.345015066800002</v>
      </c>
    </row>
    <row r="141" spans="2:14" x14ac:dyDescent="0.25">
      <c r="B141" s="19" t="s">
        <v>126</v>
      </c>
      <c r="C141" s="20" t="s">
        <v>135</v>
      </c>
      <c r="D141" s="21"/>
      <c r="E141" s="21" t="s">
        <v>144</v>
      </c>
      <c r="F141" s="20" t="s">
        <v>145</v>
      </c>
      <c r="G141" s="22">
        <v>45093.591261574082</v>
      </c>
      <c r="H141" s="22">
        <v>45363</v>
      </c>
      <c r="I141" s="20" t="s">
        <v>146</v>
      </c>
      <c r="J141" s="23">
        <v>5605261</v>
      </c>
      <c r="K141" s="24">
        <v>5118890</v>
      </c>
      <c r="L141" s="23">
        <v>5148030.0778063256</v>
      </c>
      <c r="M141" s="24">
        <v>5605261</v>
      </c>
      <c r="N141" s="25">
        <v>91.842825477800005</v>
      </c>
    </row>
    <row r="142" spans="2:14" x14ac:dyDescent="0.25">
      <c r="B142" s="19" t="s">
        <v>126</v>
      </c>
      <c r="C142" s="20" t="s">
        <v>135</v>
      </c>
      <c r="D142" s="21"/>
      <c r="E142" s="21" t="s">
        <v>144</v>
      </c>
      <c r="F142" s="20" t="s">
        <v>145</v>
      </c>
      <c r="G142" s="22">
        <v>45097.52542824074</v>
      </c>
      <c r="H142" s="22">
        <v>45363</v>
      </c>
      <c r="I142" s="20" t="s">
        <v>146</v>
      </c>
      <c r="J142" s="23">
        <v>11210520</v>
      </c>
      <c r="K142" s="24">
        <v>10252191</v>
      </c>
      <c r="L142" s="23">
        <v>10296027.786954982</v>
      </c>
      <c r="M142" s="24">
        <v>11210520</v>
      </c>
      <c r="N142" s="25">
        <v>91.842553128299997</v>
      </c>
    </row>
    <row r="143" spans="2:14" x14ac:dyDescent="0.25">
      <c r="B143" s="19" t="s">
        <v>126</v>
      </c>
      <c r="C143" s="20" t="s">
        <v>135</v>
      </c>
      <c r="D143" s="21"/>
      <c r="E143" s="21" t="s">
        <v>144</v>
      </c>
      <c r="F143" s="20" t="s">
        <v>145</v>
      </c>
      <c r="G143" s="22">
        <v>45097.525937499995</v>
      </c>
      <c r="H143" s="22">
        <v>45825</v>
      </c>
      <c r="I143" s="20" t="s">
        <v>146</v>
      </c>
      <c r="J143" s="23">
        <v>73906304</v>
      </c>
      <c r="K143" s="24">
        <v>58098601</v>
      </c>
      <c r="L143" s="23">
        <v>58333248.675752163</v>
      </c>
      <c r="M143" s="24">
        <v>73906304</v>
      </c>
      <c r="N143" s="25">
        <v>78.928650898000001</v>
      </c>
    </row>
    <row r="144" spans="2:14" x14ac:dyDescent="0.25">
      <c r="B144" s="19" t="s">
        <v>126</v>
      </c>
      <c r="C144" s="20" t="s">
        <v>135</v>
      </c>
      <c r="D144" s="21"/>
      <c r="E144" s="21" t="s">
        <v>144</v>
      </c>
      <c r="F144" s="20" t="s">
        <v>145</v>
      </c>
      <c r="G144" s="22">
        <v>45140.499375000007</v>
      </c>
      <c r="H144" s="22">
        <v>47351</v>
      </c>
      <c r="I144" s="20" t="s">
        <v>146</v>
      </c>
      <c r="J144" s="23">
        <v>125784821.91807</v>
      </c>
      <c r="K144" s="24">
        <v>70025218</v>
      </c>
      <c r="L144" s="23">
        <v>71530920.542666391</v>
      </c>
      <c r="M144" s="24">
        <v>125784821.91807</v>
      </c>
      <c r="N144" s="25">
        <v>56.867688368000003</v>
      </c>
    </row>
    <row r="145" spans="2:14" x14ac:dyDescent="0.25">
      <c r="B145" s="19" t="s">
        <v>126</v>
      </c>
      <c r="C145" s="20" t="s">
        <v>135</v>
      </c>
      <c r="D145" s="21"/>
      <c r="E145" s="21" t="s">
        <v>144</v>
      </c>
      <c r="F145" s="20" t="s">
        <v>145</v>
      </c>
      <c r="G145" s="22">
        <v>45154.537534722222</v>
      </c>
      <c r="H145" s="22">
        <v>45547</v>
      </c>
      <c r="I145" s="20" t="s">
        <v>146</v>
      </c>
      <c r="J145" s="23">
        <v>35250820</v>
      </c>
      <c r="K145" s="24">
        <v>31579234</v>
      </c>
      <c r="L145" s="23">
        <v>31158740.902104344</v>
      </c>
      <c r="M145" s="24">
        <v>35250820</v>
      </c>
      <c r="N145" s="25">
        <v>88.391535011399995</v>
      </c>
    </row>
    <row r="146" spans="2:14" x14ac:dyDescent="0.25">
      <c r="B146" s="19" t="s">
        <v>126</v>
      </c>
      <c r="C146" s="20" t="s">
        <v>135</v>
      </c>
      <c r="D146" s="21"/>
      <c r="E146" s="21" t="s">
        <v>144</v>
      </c>
      <c r="F146" s="20" t="s">
        <v>145</v>
      </c>
      <c r="G146" s="22">
        <v>45208.504976851851</v>
      </c>
      <c r="H146" s="22">
        <v>47351</v>
      </c>
      <c r="I146" s="20" t="s">
        <v>146</v>
      </c>
      <c r="J146" s="23">
        <v>75470893.150841996</v>
      </c>
      <c r="K146" s="24">
        <v>43044073</v>
      </c>
      <c r="L146" s="23">
        <v>42922203.749240324</v>
      </c>
      <c r="M146" s="24">
        <v>75470893.150841996</v>
      </c>
      <c r="N146" s="25">
        <v>56.872526555999997</v>
      </c>
    </row>
    <row r="147" spans="2:14" x14ac:dyDescent="0.25">
      <c r="B147" s="19" t="s">
        <v>126</v>
      </c>
      <c r="C147" s="20" t="s">
        <v>135</v>
      </c>
      <c r="D147" s="21"/>
      <c r="E147" s="21" t="s">
        <v>144</v>
      </c>
      <c r="F147" s="20" t="s">
        <v>145</v>
      </c>
      <c r="G147" s="22">
        <v>45240.583993055559</v>
      </c>
      <c r="H147" s="22">
        <v>45729</v>
      </c>
      <c r="I147" s="20" t="s">
        <v>146</v>
      </c>
      <c r="J147" s="23">
        <v>32316780</v>
      </c>
      <c r="K147" s="24">
        <v>27795206</v>
      </c>
      <c r="L147" s="23">
        <v>27432079.482390996</v>
      </c>
      <c r="M147" s="24">
        <v>32316780</v>
      </c>
      <c r="N147" s="25">
        <v>84.884940524399994</v>
      </c>
    </row>
    <row r="148" spans="2:14" x14ac:dyDescent="0.25">
      <c r="B148" s="19" t="s">
        <v>126</v>
      </c>
      <c r="C148" s="20" t="s">
        <v>135</v>
      </c>
      <c r="D148" s="21"/>
      <c r="E148" s="21" t="s">
        <v>144</v>
      </c>
      <c r="F148" s="20" t="s">
        <v>145</v>
      </c>
      <c r="G148" s="22">
        <v>45258.46738425926</v>
      </c>
      <c r="H148" s="22">
        <v>47351</v>
      </c>
      <c r="I148" s="20" t="s">
        <v>146</v>
      </c>
      <c r="J148" s="23">
        <v>104084324.657746</v>
      </c>
      <c r="K148" s="24">
        <v>59595172</v>
      </c>
      <c r="L148" s="23">
        <v>60296352.201778829</v>
      </c>
      <c r="M148" s="24">
        <v>104084324.657746</v>
      </c>
      <c r="N148" s="25">
        <v>57.930291040500002</v>
      </c>
    </row>
    <row r="149" spans="2:14" x14ac:dyDescent="0.25">
      <c r="B149" s="19" t="s">
        <v>170</v>
      </c>
      <c r="C149" s="20" t="s">
        <v>173</v>
      </c>
      <c r="D149" s="21"/>
      <c r="E149" s="21" t="s">
        <v>144</v>
      </c>
      <c r="F149" s="20" t="s">
        <v>145</v>
      </c>
      <c r="G149" s="22">
        <v>44699.533101851848</v>
      </c>
      <c r="H149" s="22">
        <v>47232</v>
      </c>
      <c r="I149" s="20" t="s">
        <v>146</v>
      </c>
      <c r="J149" s="23">
        <v>24947672</v>
      </c>
      <c r="K149" s="24">
        <v>15058561</v>
      </c>
      <c r="L149" s="23">
        <v>15235510.74791701</v>
      </c>
      <c r="M149" s="24">
        <v>24947672</v>
      </c>
      <c r="N149" s="25">
        <v>61.069869556999997</v>
      </c>
    </row>
    <row r="150" spans="2:14" x14ac:dyDescent="0.25">
      <c r="B150" s="19" t="s">
        <v>170</v>
      </c>
      <c r="C150" s="20" t="s">
        <v>173</v>
      </c>
      <c r="D150" s="21"/>
      <c r="E150" s="21" t="s">
        <v>144</v>
      </c>
      <c r="F150" s="20" t="s">
        <v>145</v>
      </c>
      <c r="G150" s="22">
        <v>44705.641689814816</v>
      </c>
      <c r="H150" s="22">
        <v>47232</v>
      </c>
      <c r="I150" s="20" t="s">
        <v>146</v>
      </c>
      <c r="J150" s="23">
        <v>1663180</v>
      </c>
      <c r="K150" s="24">
        <v>1005464</v>
      </c>
      <c r="L150" s="23">
        <v>1015725.6717286694</v>
      </c>
      <c r="M150" s="24">
        <v>1663180</v>
      </c>
      <c r="N150" s="25">
        <v>61.071301466400001</v>
      </c>
    </row>
    <row r="151" spans="2:14" x14ac:dyDescent="0.25">
      <c r="B151" s="19" t="s">
        <v>170</v>
      </c>
      <c r="C151" s="20" t="s">
        <v>173</v>
      </c>
      <c r="D151" s="21"/>
      <c r="E151" s="21" t="s">
        <v>144</v>
      </c>
      <c r="F151" s="20" t="s">
        <v>145</v>
      </c>
      <c r="G151" s="22">
        <v>44707.506307870368</v>
      </c>
      <c r="H151" s="22">
        <v>47232</v>
      </c>
      <c r="I151" s="20" t="s">
        <v>146</v>
      </c>
      <c r="J151" s="23">
        <v>1663180</v>
      </c>
      <c r="K151" s="24">
        <v>1005985</v>
      </c>
      <c r="L151" s="23">
        <v>1015733.2365345054</v>
      </c>
      <c r="M151" s="24">
        <v>1663180</v>
      </c>
      <c r="N151" s="25">
        <v>61.071756306300003</v>
      </c>
    </row>
    <row r="152" spans="2:14" x14ac:dyDescent="0.25">
      <c r="B152" s="19" t="s">
        <v>170</v>
      </c>
      <c r="C152" s="20" t="s">
        <v>173</v>
      </c>
      <c r="D152" s="21"/>
      <c r="E152" s="21" t="s">
        <v>144</v>
      </c>
      <c r="F152" s="20" t="s">
        <v>145</v>
      </c>
      <c r="G152" s="22">
        <v>44708.539537037039</v>
      </c>
      <c r="H152" s="22">
        <v>47232</v>
      </c>
      <c r="I152" s="20" t="s">
        <v>146</v>
      </c>
      <c r="J152" s="23">
        <v>1663180</v>
      </c>
      <c r="K152" s="24">
        <v>1006249</v>
      </c>
      <c r="L152" s="23">
        <v>1015736.9255731687</v>
      </c>
      <c r="M152" s="24">
        <v>1663180</v>
      </c>
      <c r="N152" s="25">
        <v>61.0719781126</v>
      </c>
    </row>
    <row r="153" spans="2:14" x14ac:dyDescent="0.25">
      <c r="B153" s="19" t="s">
        <v>170</v>
      </c>
      <c r="C153" s="20" t="s">
        <v>173</v>
      </c>
      <c r="D153" s="21"/>
      <c r="E153" s="21" t="s">
        <v>144</v>
      </c>
      <c r="F153" s="20" t="s">
        <v>145</v>
      </c>
      <c r="G153" s="22">
        <v>44708.543715277774</v>
      </c>
      <c r="H153" s="22">
        <v>47232</v>
      </c>
      <c r="I153" s="20" t="s">
        <v>146</v>
      </c>
      <c r="J153" s="23">
        <v>1663180</v>
      </c>
      <c r="K153" s="24">
        <v>1006249</v>
      </c>
      <c r="L153" s="23">
        <v>1015736.9255731687</v>
      </c>
      <c r="M153" s="24">
        <v>1663180</v>
      </c>
      <c r="N153" s="25">
        <v>61.0719781126</v>
      </c>
    </row>
    <row r="154" spans="2:14" x14ac:dyDescent="0.25">
      <c r="B154" s="19" t="s">
        <v>170</v>
      </c>
      <c r="C154" s="20" t="s">
        <v>173</v>
      </c>
      <c r="D154" s="21"/>
      <c r="E154" s="21" t="s">
        <v>144</v>
      </c>
      <c r="F154" s="20" t="s">
        <v>145</v>
      </c>
      <c r="G154" s="22">
        <v>44720.527442129627</v>
      </c>
      <c r="H154" s="22">
        <v>47232</v>
      </c>
      <c r="I154" s="20" t="s">
        <v>146</v>
      </c>
      <c r="J154" s="23">
        <v>4989540</v>
      </c>
      <c r="K154" s="24">
        <v>3028110</v>
      </c>
      <c r="L154" s="23">
        <v>3047331.3978983704</v>
      </c>
      <c r="M154" s="24">
        <v>4989540</v>
      </c>
      <c r="N154" s="25">
        <v>61.0743955935</v>
      </c>
    </row>
    <row r="155" spans="2:14" x14ac:dyDescent="0.25">
      <c r="B155" s="19" t="s">
        <v>170</v>
      </c>
      <c r="C155" s="20" t="s">
        <v>173</v>
      </c>
      <c r="D155" s="21"/>
      <c r="E155" s="21" t="s">
        <v>144</v>
      </c>
      <c r="F155" s="20" t="s">
        <v>145</v>
      </c>
      <c r="G155" s="22">
        <v>44722.511793981481</v>
      </c>
      <c r="H155" s="22">
        <v>47232</v>
      </c>
      <c r="I155" s="20" t="s">
        <v>146</v>
      </c>
      <c r="J155" s="23">
        <v>4989540</v>
      </c>
      <c r="K155" s="24">
        <v>3029673</v>
      </c>
      <c r="L155" s="23">
        <v>3047349.3305335492</v>
      </c>
      <c r="M155" s="24">
        <v>4989540</v>
      </c>
      <c r="N155" s="25">
        <v>61.074754998099998</v>
      </c>
    </row>
    <row r="156" spans="2:14" x14ac:dyDescent="0.25">
      <c r="B156" s="19" t="s">
        <v>170</v>
      </c>
      <c r="C156" s="20" t="s">
        <v>173</v>
      </c>
      <c r="D156" s="21"/>
      <c r="E156" s="21" t="s">
        <v>144</v>
      </c>
      <c r="F156" s="20" t="s">
        <v>145</v>
      </c>
      <c r="G156" s="22">
        <v>44747.59069444445</v>
      </c>
      <c r="H156" s="22">
        <v>47232</v>
      </c>
      <c r="I156" s="20" t="s">
        <v>146</v>
      </c>
      <c r="J156" s="23">
        <v>19958132</v>
      </c>
      <c r="K156" s="24">
        <v>12196767</v>
      </c>
      <c r="L156" s="23">
        <v>12190063.923134308</v>
      </c>
      <c r="M156" s="24">
        <v>19958132</v>
      </c>
      <c r="N156" s="25">
        <v>61.078180679100001</v>
      </c>
    </row>
    <row r="157" spans="2:14" x14ac:dyDescent="0.25">
      <c r="B157" s="19" t="s">
        <v>170</v>
      </c>
      <c r="C157" s="20" t="s">
        <v>173</v>
      </c>
      <c r="D157" s="21"/>
      <c r="E157" s="21" t="s">
        <v>144</v>
      </c>
      <c r="F157" s="20" t="s">
        <v>145</v>
      </c>
      <c r="G157" s="22">
        <v>44986.621030092596</v>
      </c>
      <c r="H157" s="22">
        <v>46889</v>
      </c>
      <c r="I157" s="20" t="s">
        <v>146</v>
      </c>
      <c r="J157" s="23">
        <v>143879451</v>
      </c>
      <c r="K157" s="24">
        <v>102147971</v>
      </c>
      <c r="L157" s="23">
        <v>100861192.78668891</v>
      </c>
      <c r="M157" s="24">
        <v>143879451</v>
      </c>
      <c r="N157" s="25">
        <v>70.101179901400002</v>
      </c>
    </row>
    <row r="158" spans="2:14" x14ac:dyDescent="0.25">
      <c r="B158" s="19" t="s">
        <v>170</v>
      </c>
      <c r="C158" s="20" t="s">
        <v>173</v>
      </c>
      <c r="D158" s="21"/>
      <c r="E158" s="21" t="s">
        <v>144</v>
      </c>
      <c r="F158" s="20" t="s">
        <v>145</v>
      </c>
      <c r="G158" s="22">
        <v>45202.611446759263</v>
      </c>
      <c r="H158" s="22">
        <v>47232</v>
      </c>
      <c r="I158" s="20" t="s">
        <v>146</v>
      </c>
      <c r="J158" s="23">
        <v>376425204</v>
      </c>
      <c r="K158" s="24">
        <v>234799726</v>
      </c>
      <c r="L158" s="23">
        <v>229442889.07475021</v>
      </c>
      <c r="M158" s="24">
        <v>376425204</v>
      </c>
      <c r="N158" s="25">
        <v>60.953115422800003</v>
      </c>
    </row>
    <row r="159" spans="2:14" x14ac:dyDescent="0.25">
      <c r="B159" s="19" t="s">
        <v>170</v>
      </c>
      <c r="C159" s="20" t="s">
        <v>173</v>
      </c>
      <c r="D159" s="21"/>
      <c r="E159" s="21" t="s">
        <v>144</v>
      </c>
      <c r="F159" s="20" t="s">
        <v>145</v>
      </c>
      <c r="G159" s="22">
        <v>45217.615995370368</v>
      </c>
      <c r="H159" s="22">
        <v>46889</v>
      </c>
      <c r="I159" s="20" t="s">
        <v>146</v>
      </c>
      <c r="J159" s="23">
        <v>13989040</v>
      </c>
      <c r="K159" s="24">
        <v>9264384</v>
      </c>
      <c r="L159" s="23">
        <v>9064162.7261108235</v>
      </c>
      <c r="M159" s="24">
        <v>13989040</v>
      </c>
      <c r="N159" s="25">
        <v>64.794744500799993</v>
      </c>
    </row>
    <row r="160" spans="2:14" x14ac:dyDescent="0.25">
      <c r="B160" s="19" t="s">
        <v>170</v>
      </c>
      <c r="C160" s="20" t="s">
        <v>173</v>
      </c>
      <c r="D160" s="21"/>
      <c r="E160" s="21" t="s">
        <v>144</v>
      </c>
      <c r="F160" s="20" t="s">
        <v>145</v>
      </c>
      <c r="G160" s="22">
        <v>45229.608715277784</v>
      </c>
      <c r="H160" s="22">
        <v>46889</v>
      </c>
      <c r="I160" s="20" t="s">
        <v>146</v>
      </c>
      <c r="J160" s="23">
        <v>139890410</v>
      </c>
      <c r="K160" s="24">
        <v>92906850</v>
      </c>
      <c r="L160" s="23">
        <v>90579533.205068305</v>
      </c>
      <c r="M160" s="24">
        <v>139890410</v>
      </c>
      <c r="N160" s="25">
        <v>64.7503522258</v>
      </c>
    </row>
    <row r="161" spans="2:14" x14ac:dyDescent="0.25">
      <c r="B161" s="19" t="s">
        <v>170</v>
      </c>
      <c r="C161" s="20" t="s">
        <v>173</v>
      </c>
      <c r="D161" s="21"/>
      <c r="E161" s="21" t="s">
        <v>144</v>
      </c>
      <c r="F161" s="20" t="s">
        <v>145</v>
      </c>
      <c r="G161" s="22">
        <v>45253.606111111112</v>
      </c>
      <c r="H161" s="22">
        <v>47232</v>
      </c>
      <c r="I161" s="20" t="s">
        <v>146</v>
      </c>
      <c r="J161" s="23">
        <v>45632056</v>
      </c>
      <c r="K161" s="24">
        <v>29279590</v>
      </c>
      <c r="L161" s="23">
        <v>29585362.962759793</v>
      </c>
      <c r="M161" s="24">
        <v>45632056</v>
      </c>
      <c r="N161" s="25">
        <v>64.834604346500001</v>
      </c>
    </row>
    <row r="162" spans="2:14" x14ac:dyDescent="0.25">
      <c r="B162" s="19" t="s">
        <v>126</v>
      </c>
      <c r="C162" s="20" t="s">
        <v>136</v>
      </c>
      <c r="D162" s="21"/>
      <c r="E162" s="21" t="s">
        <v>144</v>
      </c>
      <c r="F162" s="20"/>
      <c r="G162" s="22">
        <v>45093.605949074074</v>
      </c>
      <c r="H162" s="22">
        <v>46889</v>
      </c>
      <c r="I162" s="20" t="s">
        <v>146</v>
      </c>
      <c r="J162" s="23">
        <v>18300000</v>
      </c>
      <c r="K162" s="24">
        <v>12100108</v>
      </c>
      <c r="L162" s="23">
        <v>12155103.583349558</v>
      </c>
      <c r="M162" s="24">
        <v>18300000</v>
      </c>
      <c r="N162" s="25">
        <v>66.421331056599996</v>
      </c>
    </row>
    <row r="163" spans="2:14" x14ac:dyDescent="0.25">
      <c r="B163" s="19" t="s">
        <v>174</v>
      </c>
      <c r="C163" s="20" t="s">
        <v>136</v>
      </c>
      <c r="D163" s="21"/>
      <c r="E163" s="21" t="s">
        <v>144</v>
      </c>
      <c r="F163" s="20"/>
      <c r="G163" s="22">
        <v>45230.516840277778</v>
      </c>
      <c r="H163" s="22">
        <v>46889</v>
      </c>
      <c r="I163" s="20" t="s">
        <v>146</v>
      </c>
      <c r="J163" s="23">
        <v>37470547</v>
      </c>
      <c r="K163" s="24">
        <v>25091886</v>
      </c>
      <c r="L163" s="23">
        <v>24887989.344708268</v>
      </c>
      <c r="M163" s="24">
        <v>37470547</v>
      </c>
      <c r="N163" s="25">
        <v>66.420138848500002</v>
      </c>
    </row>
    <row r="164" spans="2:14" x14ac:dyDescent="0.25">
      <c r="B164" s="19" t="s">
        <v>174</v>
      </c>
      <c r="C164" s="20" t="s">
        <v>136</v>
      </c>
      <c r="D164" s="21"/>
      <c r="E164" s="21" t="s">
        <v>144</v>
      </c>
      <c r="F164" s="20"/>
      <c r="G164" s="22">
        <v>45260.455069444441</v>
      </c>
      <c r="H164" s="22">
        <v>46889</v>
      </c>
      <c r="I164" s="20" t="s">
        <v>146</v>
      </c>
      <c r="J164" s="23">
        <v>110448287</v>
      </c>
      <c r="K164" s="24">
        <v>75302056</v>
      </c>
      <c r="L164" s="23">
        <v>75967761.449243501</v>
      </c>
      <c r="M164" s="24">
        <v>110448287</v>
      </c>
      <c r="N164" s="25">
        <v>68.781294407299995</v>
      </c>
    </row>
    <row r="165" spans="2:14" x14ac:dyDescent="0.25">
      <c r="B165" s="19" t="s">
        <v>126</v>
      </c>
      <c r="C165" s="20" t="s">
        <v>157</v>
      </c>
      <c r="D165" s="21"/>
      <c r="E165" s="21" t="s">
        <v>144</v>
      </c>
      <c r="F165" s="20" t="s">
        <v>145</v>
      </c>
      <c r="G165" s="22">
        <v>44916.581030092595</v>
      </c>
      <c r="H165" s="22">
        <v>46630</v>
      </c>
      <c r="I165" s="20" t="s">
        <v>146</v>
      </c>
      <c r="J165" s="23">
        <v>15210693</v>
      </c>
      <c r="K165" s="24">
        <v>10116436</v>
      </c>
      <c r="L165" s="23">
        <v>10136572.399726341</v>
      </c>
      <c r="M165" s="24">
        <v>15210693</v>
      </c>
      <c r="N165" s="25">
        <v>66.641095180400001</v>
      </c>
    </row>
    <row r="166" spans="2:14" x14ac:dyDescent="0.25">
      <c r="B166" s="19" t="s">
        <v>126</v>
      </c>
      <c r="C166" s="20" t="s">
        <v>157</v>
      </c>
      <c r="D166" s="21"/>
      <c r="E166" s="21" t="s">
        <v>144</v>
      </c>
      <c r="F166" s="20" t="s">
        <v>145</v>
      </c>
      <c r="G166" s="22">
        <v>44988.651087962957</v>
      </c>
      <c r="H166" s="22">
        <v>46630</v>
      </c>
      <c r="I166" s="20" t="s">
        <v>146</v>
      </c>
      <c r="J166" s="23">
        <v>152106854</v>
      </c>
      <c r="K166" s="24">
        <v>102621916</v>
      </c>
      <c r="L166" s="23">
        <v>100777338.16370624</v>
      </c>
      <c r="M166" s="24">
        <v>152106854</v>
      </c>
      <c r="N166" s="25">
        <v>66.254304466600004</v>
      </c>
    </row>
    <row r="167" spans="2:14" x14ac:dyDescent="0.25">
      <c r="B167" s="19" t="s">
        <v>126</v>
      </c>
      <c r="C167" s="20" t="s">
        <v>157</v>
      </c>
      <c r="D167" s="21"/>
      <c r="E167" s="21" t="s">
        <v>144</v>
      </c>
      <c r="F167" s="20" t="s">
        <v>145</v>
      </c>
      <c r="G167" s="22">
        <v>45015.549675925926</v>
      </c>
      <c r="H167" s="22">
        <v>46630</v>
      </c>
      <c r="I167" s="20" t="s">
        <v>146</v>
      </c>
      <c r="J167" s="23">
        <v>74682194</v>
      </c>
      <c r="K167" s="24">
        <v>50346578</v>
      </c>
      <c r="L167" s="23">
        <v>50391014.407487027</v>
      </c>
      <c r="M167" s="24">
        <v>74682194</v>
      </c>
      <c r="N167" s="25">
        <v>67.473934158199995</v>
      </c>
    </row>
    <row r="168" spans="2:14" x14ac:dyDescent="0.25">
      <c r="B168" s="19" t="s">
        <v>126</v>
      </c>
      <c r="C168" s="20" t="s">
        <v>157</v>
      </c>
      <c r="D168" s="21"/>
      <c r="E168" s="21" t="s">
        <v>144</v>
      </c>
      <c r="F168" s="20" t="s">
        <v>145</v>
      </c>
      <c r="G168" s="22">
        <v>45056.525717592587</v>
      </c>
      <c r="H168" s="22">
        <v>46630</v>
      </c>
      <c r="I168" s="20" t="s">
        <v>146</v>
      </c>
      <c r="J168" s="23">
        <v>7468214</v>
      </c>
      <c r="K168" s="24">
        <v>4996439</v>
      </c>
      <c r="L168" s="23">
        <v>4951123.677316024</v>
      </c>
      <c r="M168" s="24">
        <v>7468214</v>
      </c>
      <c r="N168" s="25">
        <v>66.295953454400006</v>
      </c>
    </row>
    <row r="169" spans="2:14" x14ac:dyDescent="0.25">
      <c r="B169" s="19" t="s">
        <v>126</v>
      </c>
      <c r="C169" s="20" t="s">
        <v>157</v>
      </c>
      <c r="D169" s="21"/>
      <c r="E169" s="21" t="s">
        <v>144</v>
      </c>
      <c r="F169" s="20" t="s">
        <v>145</v>
      </c>
      <c r="G169" s="22">
        <v>45093.594108796293</v>
      </c>
      <c r="H169" s="22">
        <v>46630</v>
      </c>
      <c r="I169" s="20" t="s">
        <v>146</v>
      </c>
      <c r="J169" s="23">
        <v>5864883</v>
      </c>
      <c r="K169" s="24">
        <v>4012054</v>
      </c>
      <c r="L169" s="23">
        <v>4031174.1994799897</v>
      </c>
      <c r="M169" s="24">
        <v>5864883</v>
      </c>
      <c r="N169" s="25">
        <v>68.734094089899997</v>
      </c>
    </row>
    <row r="170" spans="2:14" x14ac:dyDescent="0.25">
      <c r="B170" s="19" t="s">
        <v>126</v>
      </c>
      <c r="C170" s="20" t="s">
        <v>157</v>
      </c>
      <c r="D170" s="21"/>
      <c r="E170" s="21" t="s">
        <v>144</v>
      </c>
      <c r="F170" s="20" t="s">
        <v>145</v>
      </c>
      <c r="G170" s="22">
        <v>45114.528009259266</v>
      </c>
      <c r="H170" s="22">
        <v>46630</v>
      </c>
      <c r="I170" s="20" t="s">
        <v>146</v>
      </c>
      <c r="J170" s="23">
        <v>29324381</v>
      </c>
      <c r="K170" s="24">
        <v>20186848</v>
      </c>
      <c r="L170" s="23">
        <v>20156705.593824491</v>
      </c>
      <c r="M170" s="24">
        <v>29324381</v>
      </c>
      <c r="N170" s="25">
        <v>68.737019866899999</v>
      </c>
    </row>
    <row r="171" spans="2:14" x14ac:dyDescent="0.25">
      <c r="B171" s="19" t="s">
        <v>126</v>
      </c>
      <c r="C171" s="20" t="s">
        <v>157</v>
      </c>
      <c r="D171" s="21"/>
      <c r="E171" s="21" t="s">
        <v>144</v>
      </c>
      <c r="F171" s="20" t="s">
        <v>145</v>
      </c>
      <c r="G171" s="22">
        <v>45169.520428240743</v>
      </c>
      <c r="H171" s="22">
        <v>46630</v>
      </c>
      <c r="I171" s="20" t="s">
        <v>146</v>
      </c>
      <c r="J171" s="23">
        <v>2932433</v>
      </c>
      <c r="K171" s="24">
        <v>2051835</v>
      </c>
      <c r="L171" s="23">
        <v>2015552.2911191613</v>
      </c>
      <c r="M171" s="24">
        <v>2932433</v>
      </c>
      <c r="N171" s="25">
        <v>68.733106301800007</v>
      </c>
    </row>
    <row r="172" spans="2:14" x14ac:dyDescent="0.25">
      <c r="B172" s="19" t="s">
        <v>126</v>
      </c>
      <c r="C172" s="20" t="s">
        <v>157</v>
      </c>
      <c r="D172" s="21"/>
      <c r="E172" s="21" t="s">
        <v>144</v>
      </c>
      <c r="F172" s="20" t="s">
        <v>145</v>
      </c>
      <c r="G172" s="22">
        <v>45230.517800925925</v>
      </c>
      <c r="H172" s="22">
        <v>45946</v>
      </c>
      <c r="I172" s="20" t="s">
        <v>146</v>
      </c>
      <c r="J172" s="23">
        <v>30235616</v>
      </c>
      <c r="K172" s="24">
        <v>24586300</v>
      </c>
      <c r="L172" s="23">
        <v>25062841.157868203</v>
      </c>
      <c r="M172" s="24">
        <v>30235616</v>
      </c>
      <c r="N172" s="25">
        <v>82.8917828493</v>
      </c>
    </row>
    <row r="173" spans="2:14" x14ac:dyDescent="0.25">
      <c r="B173" s="19" t="s">
        <v>126</v>
      </c>
      <c r="C173" s="20" t="s">
        <v>157</v>
      </c>
      <c r="D173" s="21"/>
      <c r="E173" s="21" t="s">
        <v>144</v>
      </c>
      <c r="F173" s="20" t="s">
        <v>145</v>
      </c>
      <c r="G173" s="22">
        <v>45232.591793981483</v>
      </c>
      <c r="H173" s="22">
        <v>46104</v>
      </c>
      <c r="I173" s="20" t="s">
        <v>146</v>
      </c>
      <c r="J173" s="23">
        <v>223630834</v>
      </c>
      <c r="K173" s="24">
        <v>175551428</v>
      </c>
      <c r="L173" s="23">
        <v>175441301.10059807</v>
      </c>
      <c r="M173" s="24">
        <v>223630834</v>
      </c>
      <c r="N173" s="25">
        <v>78.451302068900006</v>
      </c>
    </row>
    <row r="174" spans="2:14" x14ac:dyDescent="0.25">
      <c r="B174" s="19" t="s">
        <v>126</v>
      </c>
      <c r="C174" s="20" t="s">
        <v>157</v>
      </c>
      <c r="D174" s="21"/>
      <c r="E174" s="21" t="s">
        <v>144</v>
      </c>
      <c r="F174" s="20" t="s">
        <v>145</v>
      </c>
      <c r="G174" s="22">
        <v>45233.485740740747</v>
      </c>
      <c r="H174" s="22">
        <v>46104</v>
      </c>
      <c r="I174" s="20" t="s">
        <v>146</v>
      </c>
      <c r="J174" s="23">
        <v>198073007</v>
      </c>
      <c r="K174" s="24">
        <v>155537229</v>
      </c>
      <c r="L174" s="23">
        <v>155390914.47855139</v>
      </c>
      <c r="M174" s="24">
        <v>198073007</v>
      </c>
      <c r="N174" s="25">
        <v>78.451333087799995</v>
      </c>
    </row>
    <row r="175" spans="2:14" x14ac:dyDescent="0.25">
      <c r="B175" s="19" t="s">
        <v>126</v>
      </c>
      <c r="C175" s="20" t="s">
        <v>137</v>
      </c>
      <c r="D175" s="21"/>
      <c r="E175" s="21" t="s">
        <v>144</v>
      </c>
      <c r="F175" s="20" t="s">
        <v>145</v>
      </c>
      <c r="G175" s="22">
        <v>44678.498298611114</v>
      </c>
      <c r="H175" s="22">
        <v>45484</v>
      </c>
      <c r="I175" s="20" t="s">
        <v>146</v>
      </c>
      <c r="J175" s="23">
        <v>3740466</v>
      </c>
      <c r="K175" s="24">
        <v>3011752</v>
      </c>
      <c r="L175" s="23">
        <v>3072245.731199685</v>
      </c>
      <c r="M175" s="24">
        <v>3740466</v>
      </c>
      <c r="N175" s="25">
        <v>82.135373806399997</v>
      </c>
    </row>
    <row r="176" spans="2:14" x14ac:dyDescent="0.25">
      <c r="B176" s="19" t="s">
        <v>126</v>
      </c>
      <c r="C176" s="20" t="s">
        <v>137</v>
      </c>
      <c r="D176" s="21"/>
      <c r="E176" s="21" t="s">
        <v>144</v>
      </c>
      <c r="F176" s="20" t="s">
        <v>145</v>
      </c>
      <c r="G176" s="22">
        <v>44679.501666666663</v>
      </c>
      <c r="H176" s="22">
        <v>45484</v>
      </c>
      <c r="I176" s="20" t="s">
        <v>146</v>
      </c>
      <c r="J176" s="23">
        <v>14961864</v>
      </c>
      <c r="K176" s="24">
        <v>12050631</v>
      </c>
      <c r="L176" s="23">
        <v>12288992.08972335</v>
      </c>
      <c r="M176" s="24">
        <v>14961864</v>
      </c>
      <c r="N176" s="25">
        <v>82.135435061600006</v>
      </c>
    </row>
    <row r="177" spans="2:14" x14ac:dyDescent="0.25">
      <c r="B177" s="19" t="s">
        <v>126</v>
      </c>
      <c r="C177" s="20" t="s">
        <v>137</v>
      </c>
      <c r="D177" s="21"/>
      <c r="E177" s="21" t="s">
        <v>144</v>
      </c>
      <c r="F177" s="20" t="s">
        <v>145</v>
      </c>
      <c r="G177" s="22">
        <v>44685.503958333327</v>
      </c>
      <c r="H177" s="22">
        <v>45484</v>
      </c>
      <c r="I177" s="20" t="s">
        <v>146</v>
      </c>
      <c r="J177" s="23">
        <v>2493641</v>
      </c>
      <c r="K177" s="24">
        <v>2012055</v>
      </c>
      <c r="L177" s="23">
        <v>2048172.6286335059</v>
      </c>
      <c r="M177" s="24">
        <v>2493641</v>
      </c>
      <c r="N177" s="25">
        <v>82.135825831899993</v>
      </c>
    </row>
    <row r="178" spans="2:14" x14ac:dyDescent="0.25">
      <c r="B178" s="19" t="s">
        <v>126</v>
      </c>
      <c r="C178" s="20" t="s">
        <v>137</v>
      </c>
      <c r="D178" s="21"/>
      <c r="E178" s="21" t="s">
        <v>144</v>
      </c>
      <c r="F178" s="20" t="s">
        <v>145</v>
      </c>
      <c r="G178" s="22">
        <v>44693.531157407408</v>
      </c>
      <c r="H178" s="22">
        <v>45484</v>
      </c>
      <c r="I178" s="20" t="s">
        <v>146</v>
      </c>
      <c r="J178" s="23">
        <v>1246825</v>
      </c>
      <c r="K178" s="24">
        <v>1008439</v>
      </c>
      <c r="L178" s="23">
        <v>1024092.0235143439</v>
      </c>
      <c r="M178" s="24">
        <v>1246825</v>
      </c>
      <c r="N178" s="25">
        <v>82.135987288899997</v>
      </c>
    </row>
    <row r="179" spans="2:14" x14ac:dyDescent="0.25">
      <c r="B179" s="19" t="s">
        <v>126</v>
      </c>
      <c r="C179" s="20" t="s">
        <v>137</v>
      </c>
      <c r="D179" s="21"/>
      <c r="E179" s="21" t="s">
        <v>144</v>
      </c>
      <c r="F179" s="20" t="s">
        <v>145</v>
      </c>
      <c r="G179" s="22">
        <v>44699.523252314815</v>
      </c>
      <c r="H179" s="22">
        <v>45484</v>
      </c>
      <c r="I179" s="20" t="s">
        <v>146</v>
      </c>
      <c r="J179" s="23">
        <v>4987291</v>
      </c>
      <c r="K179" s="24">
        <v>4040986</v>
      </c>
      <c r="L179" s="23">
        <v>4096374.1474196408</v>
      </c>
      <c r="M179" s="24">
        <v>4987291</v>
      </c>
      <c r="N179" s="25">
        <v>82.1362568861</v>
      </c>
    </row>
    <row r="180" spans="2:14" x14ac:dyDescent="0.25">
      <c r="B180" s="19" t="s">
        <v>126</v>
      </c>
      <c r="C180" s="20" t="s">
        <v>137</v>
      </c>
      <c r="D180" s="21"/>
      <c r="E180" s="21" t="s">
        <v>144</v>
      </c>
      <c r="F180" s="20" t="s">
        <v>145</v>
      </c>
      <c r="G180" s="22">
        <v>44713.523148148153</v>
      </c>
      <c r="H180" s="22">
        <v>45484</v>
      </c>
      <c r="I180" s="20" t="s">
        <v>146</v>
      </c>
      <c r="J180" s="23">
        <v>3740466</v>
      </c>
      <c r="K180" s="24">
        <v>3043397</v>
      </c>
      <c r="L180" s="23">
        <v>3072285.7197715067</v>
      </c>
      <c r="M180" s="24">
        <v>3740466</v>
      </c>
      <c r="N180" s="25">
        <v>82.136442886300003</v>
      </c>
    </row>
    <row r="181" spans="2:14" x14ac:dyDescent="0.25">
      <c r="B181" s="19" t="s">
        <v>126</v>
      </c>
      <c r="C181" s="20" t="s">
        <v>137</v>
      </c>
      <c r="D181" s="21"/>
      <c r="E181" s="21" t="s">
        <v>144</v>
      </c>
      <c r="F181" s="20" t="s">
        <v>145</v>
      </c>
      <c r="G181" s="22">
        <v>44875.538831018523</v>
      </c>
      <c r="H181" s="22">
        <v>45302</v>
      </c>
      <c r="I181" s="20" t="s">
        <v>146</v>
      </c>
      <c r="J181" s="23">
        <v>67853425</v>
      </c>
      <c r="K181" s="24">
        <v>60483288</v>
      </c>
      <c r="L181" s="23">
        <v>61378777.481786758</v>
      </c>
      <c r="M181" s="24">
        <v>67853425</v>
      </c>
      <c r="N181" s="25">
        <v>90.457891376600003</v>
      </c>
    </row>
    <row r="182" spans="2:14" x14ac:dyDescent="0.25">
      <c r="B182" s="19" t="s">
        <v>126</v>
      </c>
      <c r="C182" s="20" t="s">
        <v>137</v>
      </c>
      <c r="D182" s="21"/>
      <c r="E182" s="21" t="s">
        <v>144</v>
      </c>
      <c r="F182" s="20" t="s">
        <v>145</v>
      </c>
      <c r="G182" s="22">
        <v>45267.595810185187</v>
      </c>
      <c r="H182" s="22">
        <v>45484</v>
      </c>
      <c r="I182" s="20" t="s">
        <v>146</v>
      </c>
      <c r="J182" s="23">
        <v>64936437</v>
      </c>
      <c r="K182" s="24">
        <v>61012603</v>
      </c>
      <c r="L182" s="23">
        <v>61448904.525296383</v>
      </c>
      <c r="M182" s="24">
        <v>64936437</v>
      </c>
      <c r="N182" s="25">
        <v>94.629313470499994</v>
      </c>
    </row>
    <row r="183" spans="2:14" x14ac:dyDescent="0.25">
      <c r="B183" s="19" t="s">
        <v>126</v>
      </c>
      <c r="C183" s="20" t="s">
        <v>137</v>
      </c>
      <c r="D183" s="21"/>
      <c r="E183" s="21" t="s">
        <v>144</v>
      </c>
      <c r="F183" s="20" t="s">
        <v>145</v>
      </c>
      <c r="G183" s="22">
        <v>45274.503668981481</v>
      </c>
      <c r="H183" s="22">
        <v>45799</v>
      </c>
      <c r="I183" s="20" t="s">
        <v>146</v>
      </c>
      <c r="J183" s="23">
        <v>104136162</v>
      </c>
      <c r="K183" s="24">
        <v>90543699</v>
      </c>
      <c r="L183" s="23">
        <v>90981665.324688897</v>
      </c>
      <c r="M183" s="24">
        <v>104136162</v>
      </c>
      <c r="N183" s="25">
        <v>87.367983971499996</v>
      </c>
    </row>
    <row r="184" spans="2:14" x14ac:dyDescent="0.25">
      <c r="B184" s="19" t="s">
        <v>126</v>
      </c>
      <c r="C184" s="20" t="s">
        <v>198</v>
      </c>
      <c r="D184" s="21"/>
      <c r="E184" s="21"/>
      <c r="F184" s="20"/>
      <c r="G184" s="22">
        <v>44700.523229166669</v>
      </c>
      <c r="H184" s="22">
        <v>46931</v>
      </c>
      <c r="I184" s="20" t="s">
        <v>146</v>
      </c>
      <c r="J184" s="23">
        <v>1671793</v>
      </c>
      <c r="K184" s="24">
        <v>1014726</v>
      </c>
      <c r="L184" s="23">
        <v>1000936.7343281652</v>
      </c>
      <c r="M184" s="24">
        <v>1671793</v>
      </c>
      <c r="N184" s="25">
        <v>59.872049609500003</v>
      </c>
    </row>
    <row r="185" spans="2:14" x14ac:dyDescent="0.25">
      <c r="B185" s="19" t="s">
        <v>126</v>
      </c>
      <c r="C185" s="20" t="s">
        <v>198</v>
      </c>
      <c r="D185" s="21"/>
      <c r="E185" s="21"/>
      <c r="F185" s="20"/>
      <c r="G185" s="22">
        <v>44714.531354166669</v>
      </c>
      <c r="H185" s="22">
        <v>46931</v>
      </c>
      <c r="I185" s="20" t="s">
        <v>146</v>
      </c>
      <c r="J185" s="23">
        <v>30092429</v>
      </c>
      <c r="K185" s="24">
        <v>18338659</v>
      </c>
      <c r="L185" s="23">
        <v>18016258.92823045</v>
      </c>
      <c r="M185" s="24">
        <v>30092429</v>
      </c>
      <c r="N185" s="25">
        <v>59.869739754900003</v>
      </c>
    </row>
    <row r="186" spans="2:14" x14ac:dyDescent="0.25">
      <c r="B186" s="19" t="s">
        <v>126</v>
      </c>
      <c r="C186" s="20" t="s">
        <v>198</v>
      </c>
      <c r="D186" s="21"/>
      <c r="E186" s="21"/>
      <c r="F186" s="20"/>
      <c r="G186" s="22">
        <v>44715.528819444444</v>
      </c>
      <c r="H186" s="22">
        <v>46931</v>
      </c>
      <c r="I186" s="20" t="s">
        <v>146</v>
      </c>
      <c r="J186" s="23">
        <v>8359009</v>
      </c>
      <c r="K186" s="24">
        <v>5095720</v>
      </c>
      <c r="L186" s="23">
        <v>5004650.4354695883</v>
      </c>
      <c r="M186" s="24">
        <v>8359009</v>
      </c>
      <c r="N186" s="25">
        <v>59.871336847099997</v>
      </c>
    </row>
    <row r="187" spans="2:14" x14ac:dyDescent="0.25">
      <c r="B187" s="19" t="s">
        <v>126</v>
      </c>
      <c r="C187" s="20" t="s">
        <v>198</v>
      </c>
      <c r="D187" s="21"/>
      <c r="E187" s="21"/>
      <c r="F187" s="20"/>
      <c r="G187" s="22">
        <v>44718.540092592593</v>
      </c>
      <c r="H187" s="22">
        <v>46931</v>
      </c>
      <c r="I187" s="20" t="s">
        <v>146</v>
      </c>
      <c r="J187" s="23">
        <v>10030803</v>
      </c>
      <c r="K187" s="24">
        <v>6120164</v>
      </c>
      <c r="L187" s="23">
        <v>6005550.6293684775</v>
      </c>
      <c r="M187" s="24">
        <v>10030803</v>
      </c>
      <c r="N187" s="25">
        <v>59.871085389400001</v>
      </c>
    </row>
    <row r="188" spans="2:14" x14ac:dyDescent="0.25">
      <c r="B188" s="19" t="s">
        <v>126</v>
      </c>
      <c r="C188" s="20" t="s">
        <v>198</v>
      </c>
      <c r="D188" s="21"/>
      <c r="E188" s="21"/>
      <c r="F188" s="20"/>
      <c r="G188" s="22">
        <v>44721.507789351854</v>
      </c>
      <c r="H188" s="22">
        <v>46931</v>
      </c>
      <c r="I188" s="20" t="s">
        <v>146</v>
      </c>
      <c r="J188" s="23">
        <v>3343609</v>
      </c>
      <c r="K188" s="24">
        <v>2041752</v>
      </c>
      <c r="L188" s="23">
        <v>2001789.0185886088</v>
      </c>
      <c r="M188" s="24">
        <v>3343609</v>
      </c>
      <c r="N188" s="25">
        <v>59.869112045999998</v>
      </c>
    </row>
    <row r="189" spans="2:14" x14ac:dyDescent="0.25">
      <c r="B189" s="19" t="s">
        <v>126</v>
      </c>
      <c r="C189" s="20" t="s">
        <v>198</v>
      </c>
      <c r="D189" s="21"/>
      <c r="E189" s="21"/>
      <c r="F189" s="20"/>
      <c r="G189" s="22">
        <v>44743.616342592592</v>
      </c>
      <c r="H189" s="22">
        <v>46931</v>
      </c>
      <c r="I189" s="20" t="s">
        <v>146</v>
      </c>
      <c r="J189" s="23">
        <v>6579992</v>
      </c>
      <c r="K189" s="24">
        <v>4002216</v>
      </c>
      <c r="L189" s="23">
        <v>4003395.4026950793</v>
      </c>
      <c r="M189" s="24">
        <v>6579992</v>
      </c>
      <c r="N189" s="25">
        <v>60.841949392899998</v>
      </c>
    </row>
    <row r="190" spans="2:14" x14ac:dyDescent="0.25">
      <c r="B190" s="19" t="s">
        <v>126</v>
      </c>
      <c r="C190" s="20" t="s">
        <v>198</v>
      </c>
      <c r="D190" s="21"/>
      <c r="E190" s="21"/>
      <c r="F190" s="20"/>
      <c r="G190" s="22">
        <v>44746.504201388889</v>
      </c>
      <c r="H190" s="22">
        <v>46931</v>
      </c>
      <c r="I190" s="20" t="s">
        <v>146</v>
      </c>
      <c r="J190" s="23">
        <v>13160001</v>
      </c>
      <c r="K190" s="24">
        <v>8011782</v>
      </c>
      <c r="L190" s="23">
        <v>8007096.2630847134</v>
      </c>
      <c r="M190" s="24">
        <v>13160001</v>
      </c>
      <c r="N190" s="25">
        <v>60.844191904600002</v>
      </c>
    </row>
    <row r="191" spans="2:14" x14ac:dyDescent="0.25">
      <c r="B191" s="19" t="s">
        <v>126</v>
      </c>
      <c r="C191" s="20" t="s">
        <v>198</v>
      </c>
      <c r="D191" s="21"/>
      <c r="E191" s="21"/>
      <c r="F191" s="20"/>
      <c r="G191" s="22">
        <v>44783.500474537039</v>
      </c>
      <c r="H191" s="22">
        <v>46931</v>
      </c>
      <c r="I191" s="20" t="s">
        <v>146</v>
      </c>
      <c r="J191" s="23">
        <v>11515007</v>
      </c>
      <c r="K191" s="24">
        <v>6579437</v>
      </c>
      <c r="L191" s="23">
        <v>6588644.3037139876</v>
      </c>
      <c r="M191" s="24">
        <v>11515007</v>
      </c>
      <c r="N191" s="25">
        <v>57.217892300999999</v>
      </c>
    </row>
    <row r="192" spans="2:14" x14ac:dyDescent="0.25">
      <c r="B192" s="19" t="s">
        <v>126</v>
      </c>
      <c r="C192" s="20" t="s">
        <v>198</v>
      </c>
      <c r="D192" s="21"/>
      <c r="E192" s="21"/>
      <c r="F192" s="20"/>
      <c r="G192" s="22">
        <v>44790.535879629628</v>
      </c>
      <c r="H192" s="22">
        <v>46931</v>
      </c>
      <c r="I192" s="20" t="s">
        <v>146</v>
      </c>
      <c r="J192" s="23">
        <v>8225002</v>
      </c>
      <c r="K192" s="24">
        <v>4712157</v>
      </c>
      <c r="L192" s="23">
        <v>4707380.2245020447</v>
      </c>
      <c r="M192" s="24">
        <v>8225002</v>
      </c>
      <c r="N192" s="25">
        <v>57.232572399399999</v>
      </c>
    </row>
    <row r="193" spans="2:14" x14ac:dyDescent="0.25">
      <c r="B193" s="19" t="s">
        <v>126</v>
      </c>
      <c r="C193" s="20" t="s">
        <v>198</v>
      </c>
      <c r="D193" s="21"/>
      <c r="E193" s="21"/>
      <c r="F193" s="20"/>
      <c r="G193" s="22">
        <v>44803.504907407412</v>
      </c>
      <c r="H193" s="22">
        <v>46931</v>
      </c>
      <c r="I193" s="20" t="s">
        <v>146</v>
      </c>
      <c r="J193" s="23">
        <v>6579992</v>
      </c>
      <c r="K193" s="24">
        <v>4073040</v>
      </c>
      <c r="L193" s="23">
        <v>4003738.962078725</v>
      </c>
      <c r="M193" s="24">
        <v>6579992</v>
      </c>
      <c r="N193" s="25">
        <v>60.847170666399997</v>
      </c>
    </row>
    <row r="194" spans="2:14" x14ac:dyDescent="0.25">
      <c r="B194" s="19" t="s">
        <v>126</v>
      </c>
      <c r="C194" s="20" t="s">
        <v>198</v>
      </c>
      <c r="D194" s="21"/>
      <c r="E194" s="21"/>
      <c r="F194" s="20"/>
      <c r="G194" s="22">
        <v>44806.522222222222</v>
      </c>
      <c r="H194" s="22">
        <v>46931</v>
      </c>
      <c r="I194" s="20" t="s">
        <v>146</v>
      </c>
      <c r="J194" s="23">
        <v>9869995</v>
      </c>
      <c r="K194" s="24">
        <v>6114864</v>
      </c>
      <c r="L194" s="23">
        <v>6005590.7030005343</v>
      </c>
      <c r="M194" s="24">
        <v>9869995</v>
      </c>
      <c r="N194" s="25">
        <v>60.846947774500002</v>
      </c>
    </row>
    <row r="195" spans="2:14" x14ac:dyDescent="0.25">
      <c r="B195" s="19" t="s">
        <v>126</v>
      </c>
      <c r="C195" s="20" t="s">
        <v>198</v>
      </c>
      <c r="D195" s="21"/>
      <c r="E195" s="21"/>
      <c r="F195" s="20"/>
      <c r="G195" s="22">
        <v>45078.553518518522</v>
      </c>
      <c r="H195" s="22">
        <v>46931</v>
      </c>
      <c r="I195" s="20" t="s">
        <v>146</v>
      </c>
      <c r="J195" s="23">
        <v>117300519</v>
      </c>
      <c r="K195" s="24">
        <v>76369523</v>
      </c>
      <c r="L195" s="23">
        <v>75070307.089843184</v>
      </c>
      <c r="M195" s="24">
        <v>117300519</v>
      </c>
      <c r="N195" s="25">
        <v>63.998273605100003</v>
      </c>
    </row>
    <row r="196" spans="2:14" x14ac:dyDescent="0.25">
      <c r="B196" s="19" t="s">
        <v>126</v>
      </c>
      <c r="C196" s="20" t="s">
        <v>198</v>
      </c>
      <c r="D196" s="21"/>
      <c r="E196" s="21"/>
      <c r="F196" s="20"/>
      <c r="G196" s="22">
        <v>45096.552905092591</v>
      </c>
      <c r="H196" s="22">
        <v>46202</v>
      </c>
      <c r="I196" s="20" t="s">
        <v>146</v>
      </c>
      <c r="J196" s="23">
        <v>13330549</v>
      </c>
      <c r="K196" s="24">
        <v>10224658</v>
      </c>
      <c r="L196" s="23">
        <v>10008562.952366665</v>
      </c>
      <c r="M196" s="24">
        <v>13330549</v>
      </c>
      <c r="N196" s="25">
        <v>75.079900703000007</v>
      </c>
    </row>
    <row r="197" spans="2:14" x14ac:dyDescent="0.25">
      <c r="B197" s="19" t="s">
        <v>126</v>
      </c>
      <c r="C197" s="20" t="s">
        <v>198</v>
      </c>
      <c r="D197" s="21"/>
      <c r="E197" s="21"/>
      <c r="F197" s="20"/>
      <c r="G197" s="22">
        <v>45148.518425925926</v>
      </c>
      <c r="H197" s="22">
        <v>46202</v>
      </c>
      <c r="I197" s="20" t="s">
        <v>146</v>
      </c>
      <c r="J197" s="23">
        <v>104600004</v>
      </c>
      <c r="K197" s="24">
        <v>80921098</v>
      </c>
      <c r="L197" s="23">
        <v>80071824.129688427</v>
      </c>
      <c r="M197" s="24">
        <v>104600004</v>
      </c>
      <c r="N197" s="25">
        <v>76.550498152599999</v>
      </c>
    </row>
    <row r="198" spans="2:14" x14ac:dyDescent="0.25">
      <c r="B198" s="19" t="s">
        <v>126</v>
      </c>
      <c r="C198" s="20" t="s">
        <v>198</v>
      </c>
      <c r="D198" s="21"/>
      <c r="E198" s="21"/>
      <c r="F198" s="20"/>
      <c r="G198" s="22">
        <v>45187.603611111117</v>
      </c>
      <c r="H198" s="22">
        <v>46202</v>
      </c>
      <c r="I198" s="20" t="s">
        <v>146</v>
      </c>
      <c r="J198" s="23">
        <v>32687501</v>
      </c>
      <c r="K198" s="24">
        <v>25561644</v>
      </c>
      <c r="L198" s="23">
        <v>25021477.056987882</v>
      </c>
      <c r="M198" s="24">
        <v>32687501</v>
      </c>
      <c r="N198" s="25">
        <v>76.547537411899995</v>
      </c>
    </row>
    <row r="199" spans="2:14" x14ac:dyDescent="0.25">
      <c r="B199" s="19" t="s">
        <v>126</v>
      </c>
      <c r="C199" s="20" t="s">
        <v>198</v>
      </c>
      <c r="D199" s="21"/>
      <c r="E199" s="21"/>
      <c r="F199" s="20"/>
      <c r="G199" s="22">
        <v>45197.658078703702</v>
      </c>
      <c r="H199" s="22">
        <v>46202</v>
      </c>
      <c r="I199" s="20" t="s">
        <v>146</v>
      </c>
      <c r="J199" s="23">
        <v>32055652</v>
      </c>
      <c r="K199" s="24">
        <v>25000000</v>
      </c>
      <c r="L199" s="23">
        <v>25020777.955273777</v>
      </c>
      <c r="M199" s="24">
        <v>32055652</v>
      </c>
      <c r="N199" s="25">
        <v>78.054185125499998</v>
      </c>
    </row>
    <row r="200" spans="2:14" x14ac:dyDescent="0.25">
      <c r="B200" s="19" t="s">
        <v>126</v>
      </c>
      <c r="C200" s="20" t="s">
        <v>175</v>
      </c>
      <c r="D200" s="21"/>
      <c r="E200" s="21"/>
      <c r="F200" s="20"/>
      <c r="G200" s="22">
        <v>45287.646956018514</v>
      </c>
      <c r="H200" s="22">
        <v>46652</v>
      </c>
      <c r="I200" s="20" t="s">
        <v>146</v>
      </c>
      <c r="J200" s="23">
        <v>164457880</v>
      </c>
      <c r="K200" s="24">
        <v>115000002</v>
      </c>
      <c r="L200" s="23">
        <v>115142984.42005157</v>
      </c>
      <c r="M200" s="24">
        <v>164457880</v>
      </c>
      <c r="N200" s="25">
        <v>70.013662112199995</v>
      </c>
    </row>
    <row r="201" spans="2:14" x14ac:dyDescent="0.25">
      <c r="B201" s="19" t="s">
        <v>126</v>
      </c>
      <c r="C201" s="20" t="s">
        <v>175</v>
      </c>
      <c r="D201" s="21"/>
      <c r="E201" s="21"/>
      <c r="F201" s="20"/>
      <c r="G201" s="22">
        <v>45288.602187500008</v>
      </c>
      <c r="H201" s="22">
        <v>46513</v>
      </c>
      <c r="I201" s="20" t="s">
        <v>146</v>
      </c>
      <c r="J201" s="23">
        <v>145314246</v>
      </c>
      <c r="K201" s="24">
        <v>107075546</v>
      </c>
      <c r="L201" s="23">
        <v>107169524.94742888</v>
      </c>
      <c r="M201" s="24">
        <v>145314246</v>
      </c>
      <c r="N201" s="25">
        <v>73.750184787400002</v>
      </c>
    </row>
    <row r="202" spans="2:14" x14ac:dyDescent="0.25">
      <c r="B202" s="19" t="s">
        <v>170</v>
      </c>
      <c r="C202" s="20" t="s">
        <v>139</v>
      </c>
      <c r="D202" s="21"/>
      <c r="E202" s="21" t="s">
        <v>144</v>
      </c>
      <c r="F202" s="20" t="s">
        <v>145</v>
      </c>
      <c r="G202" s="22">
        <v>44757.546655092592</v>
      </c>
      <c r="H202" s="22">
        <v>45628</v>
      </c>
      <c r="I202" s="20" t="s">
        <v>146</v>
      </c>
      <c r="J202" s="23">
        <v>6879109</v>
      </c>
      <c r="K202" s="24">
        <v>5029729</v>
      </c>
      <c r="L202" s="23">
        <v>5063722.1863382161</v>
      </c>
      <c r="M202" s="24">
        <v>6879109</v>
      </c>
      <c r="N202" s="25">
        <v>73.610146115399999</v>
      </c>
    </row>
    <row r="203" spans="2:14" x14ac:dyDescent="0.25">
      <c r="B203" s="19" t="s">
        <v>170</v>
      </c>
      <c r="C203" s="20" t="s">
        <v>139</v>
      </c>
      <c r="D203" s="21"/>
      <c r="E203" s="21" t="s">
        <v>144</v>
      </c>
      <c r="F203" s="20" t="s">
        <v>145</v>
      </c>
      <c r="G203" s="22">
        <v>44760.547835648147</v>
      </c>
      <c r="H203" s="22">
        <v>45628</v>
      </c>
      <c r="I203" s="20" t="s">
        <v>146</v>
      </c>
      <c r="J203" s="23">
        <v>12382396</v>
      </c>
      <c r="K203" s="24">
        <v>9064973</v>
      </c>
      <c r="L203" s="23">
        <v>9114699.2179266289</v>
      </c>
      <c r="M203" s="24">
        <v>12382396</v>
      </c>
      <c r="N203" s="25">
        <v>73.610141510000005</v>
      </c>
    </row>
    <row r="204" spans="2:14" x14ac:dyDescent="0.25">
      <c r="B204" s="19" t="s">
        <v>170</v>
      </c>
      <c r="C204" s="20" t="s">
        <v>139</v>
      </c>
      <c r="D204" s="21"/>
      <c r="E204" s="21" t="s">
        <v>144</v>
      </c>
      <c r="F204" s="20" t="s">
        <v>145</v>
      </c>
      <c r="G204" s="22">
        <v>44761.53674768519</v>
      </c>
      <c r="H204" s="22">
        <v>45628</v>
      </c>
      <c r="I204" s="20" t="s">
        <v>146</v>
      </c>
      <c r="J204" s="23">
        <v>5503290</v>
      </c>
      <c r="K204" s="24">
        <v>4030577</v>
      </c>
      <c r="L204" s="23">
        <v>4050979.0253731664</v>
      </c>
      <c r="M204" s="24">
        <v>5503290</v>
      </c>
      <c r="N204" s="25">
        <v>73.610131855199995</v>
      </c>
    </row>
    <row r="205" spans="2:14" x14ac:dyDescent="0.25">
      <c r="B205" s="19" t="s">
        <v>170</v>
      </c>
      <c r="C205" s="20" t="s">
        <v>139</v>
      </c>
      <c r="D205" s="21"/>
      <c r="E205" s="21" t="s">
        <v>144</v>
      </c>
      <c r="F205" s="20" t="s">
        <v>145</v>
      </c>
      <c r="G205" s="22">
        <v>44764.616053240738</v>
      </c>
      <c r="H205" s="22">
        <v>45628</v>
      </c>
      <c r="I205" s="20" t="s">
        <v>146</v>
      </c>
      <c r="J205" s="23">
        <v>5503290</v>
      </c>
      <c r="K205" s="24">
        <v>4035671</v>
      </c>
      <c r="L205" s="23">
        <v>4050975.19626331</v>
      </c>
      <c r="M205" s="24">
        <v>5503290</v>
      </c>
      <c r="N205" s="25">
        <v>73.610062276600004</v>
      </c>
    </row>
    <row r="206" spans="2:14" x14ac:dyDescent="0.25">
      <c r="B206" s="19" t="s">
        <v>170</v>
      </c>
      <c r="C206" s="20" t="s">
        <v>139</v>
      </c>
      <c r="D206" s="21"/>
      <c r="E206" s="21" t="s">
        <v>144</v>
      </c>
      <c r="F206" s="20" t="s">
        <v>145</v>
      </c>
      <c r="G206" s="22">
        <v>45049.488275462965</v>
      </c>
      <c r="H206" s="22">
        <v>45628</v>
      </c>
      <c r="I206" s="20" t="s">
        <v>146</v>
      </c>
      <c r="J206" s="23">
        <v>112167126</v>
      </c>
      <c r="K206" s="24">
        <v>90038222</v>
      </c>
      <c r="L206" s="23">
        <v>91146368.416839778</v>
      </c>
      <c r="M206" s="24">
        <v>112167126</v>
      </c>
      <c r="N206" s="25">
        <v>81.259431053699998</v>
      </c>
    </row>
    <row r="207" spans="2:14" x14ac:dyDescent="0.25">
      <c r="B207" s="19" t="s">
        <v>170</v>
      </c>
      <c r="C207" s="20" t="s">
        <v>139</v>
      </c>
      <c r="D207" s="21"/>
      <c r="E207" s="21" t="s">
        <v>144</v>
      </c>
      <c r="F207" s="20" t="s">
        <v>145</v>
      </c>
      <c r="G207" s="22">
        <v>45183.53325231481</v>
      </c>
      <c r="H207" s="22">
        <v>45628</v>
      </c>
      <c r="I207" s="20" t="s">
        <v>146</v>
      </c>
      <c r="J207" s="23">
        <v>109893370</v>
      </c>
      <c r="K207" s="24">
        <v>97198509</v>
      </c>
      <c r="L207" s="23">
        <v>96781995.249062672</v>
      </c>
      <c r="M207" s="24">
        <v>109893370</v>
      </c>
      <c r="N207" s="25">
        <v>88.069002933500002</v>
      </c>
    </row>
    <row r="208" spans="2:14" x14ac:dyDescent="0.25">
      <c r="B208" s="19" t="s">
        <v>126</v>
      </c>
      <c r="C208" s="20" t="s">
        <v>140</v>
      </c>
      <c r="D208" s="21"/>
      <c r="E208" s="21" t="s">
        <v>144</v>
      </c>
      <c r="F208" s="20"/>
      <c r="G208" s="22">
        <v>44834.535428240742</v>
      </c>
      <c r="H208" s="22">
        <v>48176</v>
      </c>
      <c r="I208" s="20" t="s">
        <v>146</v>
      </c>
      <c r="J208" s="23">
        <v>31975465</v>
      </c>
      <c r="K208" s="24">
        <v>15151029</v>
      </c>
      <c r="L208" s="23">
        <v>15151007.602671595</v>
      </c>
      <c r="M208" s="24">
        <v>31975465</v>
      </c>
      <c r="N208" s="25">
        <v>47.383228367999997</v>
      </c>
    </row>
    <row r="209" spans="2:14" x14ac:dyDescent="0.25">
      <c r="B209" s="19" t="s">
        <v>126</v>
      </c>
      <c r="C209" s="20" t="s">
        <v>140</v>
      </c>
      <c r="D209" s="21"/>
      <c r="E209" s="21" t="s">
        <v>144</v>
      </c>
      <c r="F209" s="20"/>
      <c r="G209" s="22">
        <v>44834.540833333333</v>
      </c>
      <c r="H209" s="22">
        <v>48201</v>
      </c>
      <c r="I209" s="20" t="s">
        <v>146</v>
      </c>
      <c r="J209" s="23">
        <v>20171243</v>
      </c>
      <c r="K209" s="24">
        <v>10024111</v>
      </c>
      <c r="L209" s="23">
        <v>10027072.004937336</v>
      </c>
      <c r="M209" s="24">
        <v>20171243</v>
      </c>
      <c r="N209" s="25">
        <v>49.709737793199999</v>
      </c>
    </row>
    <row r="210" spans="2:14" x14ac:dyDescent="0.25">
      <c r="B210" s="19" t="s">
        <v>126</v>
      </c>
      <c r="C210" s="20" t="s">
        <v>140</v>
      </c>
      <c r="D210" s="21"/>
      <c r="E210" s="21" t="s">
        <v>144</v>
      </c>
      <c r="F210" s="20"/>
      <c r="G210" s="22">
        <v>44846.529456018521</v>
      </c>
      <c r="H210" s="22">
        <v>48176</v>
      </c>
      <c r="I210" s="20" t="s">
        <v>146</v>
      </c>
      <c r="J210" s="23">
        <v>14921902</v>
      </c>
      <c r="K210" s="24">
        <v>7098673</v>
      </c>
      <c r="L210" s="23">
        <v>7070565.2638194766</v>
      </c>
      <c r="M210" s="24">
        <v>14921902</v>
      </c>
      <c r="N210" s="25">
        <v>47.383807130100003</v>
      </c>
    </row>
    <row r="211" spans="2:14" x14ac:dyDescent="0.25">
      <c r="B211" s="19" t="s">
        <v>126</v>
      </c>
      <c r="C211" s="20" t="s">
        <v>140</v>
      </c>
      <c r="D211" s="21"/>
      <c r="E211" s="21" t="s">
        <v>144</v>
      </c>
      <c r="F211" s="20"/>
      <c r="G211" s="22">
        <v>44848.606145833335</v>
      </c>
      <c r="H211" s="22">
        <v>48176</v>
      </c>
      <c r="I211" s="20" t="s">
        <v>146</v>
      </c>
      <c r="J211" s="23">
        <v>36238889</v>
      </c>
      <c r="K211" s="24">
        <v>17251039</v>
      </c>
      <c r="L211" s="23">
        <v>17171373.094173908</v>
      </c>
      <c r="M211" s="24">
        <v>36238889</v>
      </c>
      <c r="N211" s="25">
        <v>47.383828721100002</v>
      </c>
    </row>
    <row r="212" spans="2:14" x14ac:dyDescent="0.25">
      <c r="B212" s="19" t="s">
        <v>126</v>
      </c>
      <c r="C212" s="20" t="s">
        <v>140</v>
      </c>
      <c r="D212" s="21"/>
      <c r="E212" s="21" t="s">
        <v>144</v>
      </c>
      <c r="F212" s="20"/>
      <c r="G212" s="22">
        <v>44901.618368055555</v>
      </c>
      <c r="H212" s="22">
        <v>47290</v>
      </c>
      <c r="I212" s="20" t="s">
        <v>146</v>
      </c>
      <c r="J212" s="23">
        <v>18922866</v>
      </c>
      <c r="K212" s="24">
        <v>10250478</v>
      </c>
      <c r="L212" s="23">
        <v>10015154.255504239</v>
      </c>
      <c r="M212" s="24">
        <v>18922866</v>
      </c>
      <c r="N212" s="25">
        <v>52.926201852799998</v>
      </c>
    </row>
    <row r="213" spans="2:14" x14ac:dyDescent="0.25">
      <c r="B213" s="19" t="s">
        <v>126</v>
      </c>
      <c r="C213" s="20" t="s">
        <v>140</v>
      </c>
      <c r="D213" s="21"/>
      <c r="E213" s="21" t="s">
        <v>144</v>
      </c>
      <c r="F213" s="20"/>
      <c r="G213" s="22">
        <v>44917.489351851851</v>
      </c>
      <c r="H213" s="22">
        <v>48176</v>
      </c>
      <c r="I213" s="20" t="s">
        <v>146</v>
      </c>
      <c r="J213" s="23">
        <v>21008220</v>
      </c>
      <c r="K213" s="24">
        <v>10070481</v>
      </c>
      <c r="L213" s="23">
        <v>10100462.401042012</v>
      </c>
      <c r="M213" s="24">
        <v>21008220</v>
      </c>
      <c r="N213" s="25">
        <v>48.078620659199998</v>
      </c>
    </row>
    <row r="214" spans="2:14" x14ac:dyDescent="0.25">
      <c r="B214" s="19" t="s">
        <v>126</v>
      </c>
      <c r="C214" s="20" t="s">
        <v>140</v>
      </c>
      <c r="D214" s="21"/>
      <c r="E214" s="21" t="s">
        <v>144</v>
      </c>
      <c r="F214" s="20"/>
      <c r="G214" s="22">
        <v>45005.536608796298</v>
      </c>
      <c r="H214" s="22">
        <v>47290</v>
      </c>
      <c r="I214" s="20" t="s">
        <v>146</v>
      </c>
      <c r="J214" s="23">
        <v>14874028</v>
      </c>
      <c r="K214" s="24">
        <v>8238138</v>
      </c>
      <c r="L214" s="23">
        <v>8011780.5250309352</v>
      </c>
      <c r="M214" s="24">
        <v>14874028</v>
      </c>
      <c r="N214" s="25">
        <v>53.864229145099998</v>
      </c>
    </row>
    <row r="215" spans="2:14" x14ac:dyDescent="0.25">
      <c r="B215" s="19" t="s">
        <v>126</v>
      </c>
      <c r="C215" s="20" t="s">
        <v>140</v>
      </c>
      <c r="D215" s="21"/>
      <c r="E215" s="21" t="s">
        <v>144</v>
      </c>
      <c r="F215" s="20"/>
      <c r="G215" s="22">
        <v>45027.511921296296</v>
      </c>
      <c r="H215" s="22">
        <v>48176</v>
      </c>
      <c r="I215" s="20" t="s">
        <v>146</v>
      </c>
      <c r="J215" s="23">
        <v>103514048</v>
      </c>
      <c r="K215" s="24">
        <v>50671235</v>
      </c>
      <c r="L215" s="23">
        <v>50503922.408130072</v>
      </c>
      <c r="M215" s="24">
        <v>103514048</v>
      </c>
      <c r="N215" s="25">
        <v>48.789438133200001</v>
      </c>
    </row>
    <row r="216" spans="2:14" x14ac:dyDescent="0.25">
      <c r="B216" s="19" t="s">
        <v>126</v>
      </c>
      <c r="C216" s="20" t="s">
        <v>140</v>
      </c>
      <c r="D216" s="21"/>
      <c r="E216" s="21" t="s">
        <v>144</v>
      </c>
      <c r="F216" s="20"/>
      <c r="G216" s="22">
        <v>45036.536805555559</v>
      </c>
      <c r="H216" s="22">
        <v>48201</v>
      </c>
      <c r="I216" s="20" t="s">
        <v>146</v>
      </c>
      <c r="J216" s="23">
        <v>29429591</v>
      </c>
      <c r="K216" s="24">
        <v>14817537</v>
      </c>
      <c r="L216" s="23">
        <v>14751855.177218769</v>
      </c>
      <c r="M216" s="24">
        <v>29429591</v>
      </c>
      <c r="N216" s="25">
        <v>50.125926579199998</v>
      </c>
    </row>
    <row r="217" spans="2:14" x14ac:dyDescent="0.25">
      <c r="B217" s="19" t="s">
        <v>126</v>
      </c>
      <c r="C217" s="20" t="s">
        <v>140</v>
      </c>
      <c r="D217" s="21"/>
      <c r="E217" s="21" t="s">
        <v>144</v>
      </c>
      <c r="F217" s="20"/>
      <c r="G217" s="22">
        <v>45040.641631944447</v>
      </c>
      <c r="H217" s="22">
        <v>46416</v>
      </c>
      <c r="I217" s="20" t="s">
        <v>146</v>
      </c>
      <c r="J217" s="23">
        <v>28953867</v>
      </c>
      <c r="K217" s="24">
        <v>20509368</v>
      </c>
      <c r="L217" s="23">
        <v>20373136.220689505</v>
      </c>
      <c r="M217" s="24">
        <v>28953867</v>
      </c>
      <c r="N217" s="25">
        <v>70.364128635</v>
      </c>
    </row>
    <row r="218" spans="2:14" x14ac:dyDescent="0.25">
      <c r="B218" s="19" t="s">
        <v>126</v>
      </c>
      <c r="C218" s="20" t="s">
        <v>140</v>
      </c>
      <c r="D218" s="21"/>
      <c r="E218" s="21" t="s">
        <v>144</v>
      </c>
      <c r="F218" s="20"/>
      <c r="G218" s="22">
        <v>45043.496250000004</v>
      </c>
      <c r="H218" s="22">
        <v>48179</v>
      </c>
      <c r="I218" s="20" t="s">
        <v>146</v>
      </c>
      <c r="J218" s="23">
        <v>124216858</v>
      </c>
      <c r="K218" s="24">
        <v>61127672</v>
      </c>
      <c r="L218" s="23">
        <v>60604486.43864803</v>
      </c>
      <c r="M218" s="24">
        <v>124216858</v>
      </c>
      <c r="N218" s="25">
        <v>48.7892605033</v>
      </c>
    </row>
    <row r="219" spans="2:14" x14ac:dyDescent="0.25">
      <c r="B219" s="19" t="s">
        <v>126</v>
      </c>
      <c r="C219" s="20" t="s">
        <v>140</v>
      </c>
      <c r="D219" s="21"/>
      <c r="E219" s="21" t="s">
        <v>144</v>
      </c>
      <c r="F219" s="20"/>
      <c r="G219" s="22">
        <v>45082.620023148149</v>
      </c>
      <c r="H219" s="22">
        <v>47290</v>
      </c>
      <c r="I219" s="20" t="s">
        <v>146</v>
      </c>
      <c r="J219" s="23">
        <v>100442064</v>
      </c>
      <c r="K219" s="24">
        <v>56357669</v>
      </c>
      <c r="L219" s="23">
        <v>55083820.211798847</v>
      </c>
      <c r="M219" s="24">
        <v>100442064</v>
      </c>
      <c r="N219" s="25">
        <v>54.841386186400001</v>
      </c>
    </row>
    <row r="220" spans="2:14" x14ac:dyDescent="0.25">
      <c r="B220" s="19" t="s">
        <v>126</v>
      </c>
      <c r="C220" s="20" t="s">
        <v>140</v>
      </c>
      <c r="D220" s="21"/>
      <c r="E220" s="21" t="s">
        <v>144</v>
      </c>
      <c r="F220" s="20"/>
      <c r="G220" s="22">
        <v>45111.640011574069</v>
      </c>
      <c r="H220" s="22">
        <v>46526</v>
      </c>
      <c r="I220" s="20" t="s">
        <v>146</v>
      </c>
      <c r="J220" s="23">
        <v>73934240</v>
      </c>
      <c r="K220" s="24">
        <v>50673973</v>
      </c>
      <c r="L220" s="23">
        <v>50640587.783847079</v>
      </c>
      <c r="M220" s="24">
        <v>73934240</v>
      </c>
      <c r="N220" s="25">
        <v>68.494093918900006</v>
      </c>
    </row>
    <row r="221" spans="2:14" x14ac:dyDescent="0.25">
      <c r="B221" s="19" t="s">
        <v>126</v>
      </c>
      <c r="C221" s="20" t="s">
        <v>140</v>
      </c>
      <c r="D221" s="21"/>
      <c r="E221" s="21" t="s">
        <v>144</v>
      </c>
      <c r="F221" s="20"/>
      <c r="G221" s="22">
        <v>45126.513124999998</v>
      </c>
      <c r="H221" s="22">
        <v>47290</v>
      </c>
      <c r="I221" s="20" t="s">
        <v>146</v>
      </c>
      <c r="J221" s="23">
        <v>1793179</v>
      </c>
      <c r="K221" s="24">
        <v>1007624</v>
      </c>
      <c r="L221" s="23">
        <v>1001515.2039612688</v>
      </c>
      <c r="M221" s="24">
        <v>1793179</v>
      </c>
      <c r="N221" s="25">
        <v>55.851379252199997</v>
      </c>
    </row>
    <row r="222" spans="2:14" x14ac:dyDescent="0.25">
      <c r="B222" s="19" t="s">
        <v>126</v>
      </c>
      <c r="C222" s="20" t="s">
        <v>140</v>
      </c>
      <c r="D222" s="21"/>
      <c r="E222" s="21" t="s">
        <v>144</v>
      </c>
      <c r="F222" s="20"/>
      <c r="G222" s="22">
        <v>45205.542951388888</v>
      </c>
      <c r="H222" s="22">
        <v>47080</v>
      </c>
      <c r="I222" s="20" t="s">
        <v>146</v>
      </c>
      <c r="J222" s="23">
        <v>8010477</v>
      </c>
      <c r="K222" s="24">
        <v>5056713</v>
      </c>
      <c r="L222" s="23">
        <v>5047301.321779632</v>
      </c>
      <c r="M222" s="24">
        <v>8010477</v>
      </c>
      <c r="N222" s="25">
        <v>63.008748689699999</v>
      </c>
    </row>
    <row r="223" spans="2:14" x14ac:dyDescent="0.25">
      <c r="B223" s="19" t="s">
        <v>126</v>
      </c>
      <c r="C223" s="20" t="s">
        <v>176</v>
      </c>
      <c r="D223" s="21"/>
      <c r="E223" s="21" t="s">
        <v>144</v>
      </c>
      <c r="F223" s="20"/>
      <c r="G223" s="22">
        <v>44628.658935185187</v>
      </c>
      <c r="H223" s="22">
        <v>45964</v>
      </c>
      <c r="I223" s="20" t="s">
        <v>146</v>
      </c>
      <c r="J223" s="23">
        <v>1490083</v>
      </c>
      <c r="K223" s="24">
        <v>1012821</v>
      </c>
      <c r="L223" s="23">
        <v>1022643.3272805035</v>
      </c>
      <c r="M223" s="24">
        <v>1490083</v>
      </c>
      <c r="N223" s="25">
        <v>68.629957343300006</v>
      </c>
    </row>
    <row r="224" spans="2:14" x14ac:dyDescent="0.25">
      <c r="B224" s="19" t="s">
        <v>126</v>
      </c>
      <c r="C224" s="20" t="s">
        <v>176</v>
      </c>
      <c r="D224" s="21"/>
      <c r="E224" s="21" t="s">
        <v>144</v>
      </c>
      <c r="F224" s="20"/>
      <c r="G224" s="22">
        <v>44651.544745370367</v>
      </c>
      <c r="H224" s="22">
        <v>45964</v>
      </c>
      <c r="I224" s="20" t="s">
        <v>146</v>
      </c>
      <c r="J224" s="23">
        <v>1490083</v>
      </c>
      <c r="K224" s="24">
        <v>1022438</v>
      </c>
      <c r="L224" s="23">
        <v>1023436.0469866858</v>
      </c>
      <c r="M224" s="24">
        <v>1490083</v>
      </c>
      <c r="N224" s="25">
        <v>68.683157044699996</v>
      </c>
    </row>
    <row r="225" spans="2:14" x14ac:dyDescent="0.25">
      <c r="B225" s="19" t="s">
        <v>126</v>
      </c>
      <c r="C225" s="20" t="s">
        <v>176</v>
      </c>
      <c r="D225" s="21"/>
      <c r="E225" s="21" t="s">
        <v>144</v>
      </c>
      <c r="F225" s="20"/>
      <c r="G225" s="22">
        <v>44655.388761574075</v>
      </c>
      <c r="H225" s="22">
        <v>45964</v>
      </c>
      <c r="I225" s="20" t="s">
        <v>146</v>
      </c>
      <c r="J225" s="23">
        <v>1490083</v>
      </c>
      <c r="K225" s="24">
        <v>1023863</v>
      </c>
      <c r="L225" s="23">
        <v>1023430.9442545233</v>
      </c>
      <c r="M225" s="24">
        <v>1490083</v>
      </c>
      <c r="N225" s="25">
        <v>68.682814598600004</v>
      </c>
    </row>
    <row r="226" spans="2:14" x14ac:dyDescent="0.25">
      <c r="B226" s="19" t="s">
        <v>126</v>
      </c>
      <c r="C226" s="20" t="s">
        <v>176</v>
      </c>
      <c r="D226" s="21"/>
      <c r="E226" s="21" t="s">
        <v>144</v>
      </c>
      <c r="F226" s="20"/>
      <c r="G226" s="22">
        <v>44691.529247685183</v>
      </c>
      <c r="H226" s="22">
        <v>45964</v>
      </c>
      <c r="I226" s="20" t="s">
        <v>146</v>
      </c>
      <c r="J226" s="23">
        <v>2915344</v>
      </c>
      <c r="K226" s="24">
        <v>2008549</v>
      </c>
      <c r="L226" s="23">
        <v>2046818.2887166489</v>
      </c>
      <c r="M226" s="24">
        <v>2915344</v>
      </c>
      <c r="N226" s="25">
        <v>70.2084655779</v>
      </c>
    </row>
    <row r="227" spans="2:14" x14ac:dyDescent="0.25">
      <c r="B227" s="19" t="s">
        <v>126</v>
      </c>
      <c r="C227" s="20" t="s">
        <v>176</v>
      </c>
      <c r="D227" s="21"/>
      <c r="E227" s="21" t="s">
        <v>144</v>
      </c>
      <c r="F227" s="20"/>
      <c r="G227" s="22">
        <v>44699.525312500002</v>
      </c>
      <c r="H227" s="22">
        <v>45964</v>
      </c>
      <c r="I227" s="20" t="s">
        <v>146</v>
      </c>
      <c r="J227" s="23">
        <v>1457672</v>
      </c>
      <c r="K227" s="24">
        <v>1007125</v>
      </c>
      <c r="L227" s="23">
        <v>1023426.7967235202</v>
      </c>
      <c r="M227" s="24">
        <v>1457672</v>
      </c>
      <c r="N227" s="25">
        <v>70.209676574900001</v>
      </c>
    </row>
    <row r="228" spans="2:14" x14ac:dyDescent="0.25">
      <c r="B228" s="19" t="s">
        <v>126</v>
      </c>
      <c r="C228" s="20" t="s">
        <v>176</v>
      </c>
      <c r="D228" s="21"/>
      <c r="E228" s="21" t="s">
        <v>144</v>
      </c>
      <c r="F228" s="20"/>
      <c r="G228" s="22">
        <v>44715.543981481482</v>
      </c>
      <c r="H228" s="22">
        <v>46044</v>
      </c>
      <c r="I228" s="20" t="s">
        <v>146</v>
      </c>
      <c r="J228" s="23">
        <v>3009725</v>
      </c>
      <c r="K228" s="24">
        <v>2026629</v>
      </c>
      <c r="L228" s="23">
        <v>2048765.1544940157</v>
      </c>
      <c r="M228" s="24">
        <v>3009725</v>
      </c>
      <c r="N228" s="25">
        <v>68.071506682299997</v>
      </c>
    </row>
    <row r="229" spans="2:14" x14ac:dyDescent="0.25">
      <c r="B229" s="19" t="s">
        <v>126</v>
      </c>
      <c r="C229" s="20" t="s">
        <v>176</v>
      </c>
      <c r="D229" s="21"/>
      <c r="E229" s="21" t="s">
        <v>144</v>
      </c>
      <c r="F229" s="20"/>
      <c r="G229" s="22">
        <v>44720.47179398148</v>
      </c>
      <c r="H229" s="22">
        <v>45964</v>
      </c>
      <c r="I229" s="20" t="s">
        <v>146</v>
      </c>
      <c r="J229" s="23">
        <v>1457672</v>
      </c>
      <c r="K229" s="24">
        <v>1014602</v>
      </c>
      <c r="L229" s="23">
        <v>1023451.5396084455</v>
      </c>
      <c r="M229" s="24">
        <v>1457672</v>
      </c>
      <c r="N229" s="25">
        <v>70.211373999700001</v>
      </c>
    </row>
    <row r="230" spans="2:14" x14ac:dyDescent="0.25">
      <c r="B230" s="19" t="s">
        <v>126</v>
      </c>
      <c r="C230" s="20" t="s">
        <v>176</v>
      </c>
      <c r="D230" s="21"/>
      <c r="E230" s="21" t="s">
        <v>144</v>
      </c>
      <c r="F230" s="20"/>
      <c r="G230" s="22">
        <v>44729.496423611112</v>
      </c>
      <c r="H230" s="22">
        <v>45379</v>
      </c>
      <c r="I230" s="20" t="s">
        <v>146</v>
      </c>
      <c r="J230" s="23">
        <v>7795071</v>
      </c>
      <c r="K230" s="24">
        <v>6462330</v>
      </c>
      <c r="L230" s="23">
        <v>6047359.6497624572</v>
      </c>
      <c r="M230" s="24">
        <v>7795071</v>
      </c>
      <c r="N230" s="25">
        <v>77.579276054900006</v>
      </c>
    </row>
    <row r="231" spans="2:14" x14ac:dyDescent="0.25">
      <c r="B231" s="19" t="s">
        <v>126</v>
      </c>
      <c r="C231" s="20" t="s">
        <v>176</v>
      </c>
      <c r="D231" s="21"/>
      <c r="E231" s="21" t="s">
        <v>144</v>
      </c>
      <c r="F231" s="20"/>
      <c r="G231" s="22">
        <v>44732.539317129631</v>
      </c>
      <c r="H231" s="22">
        <v>45379</v>
      </c>
      <c r="I231" s="20" t="s">
        <v>146</v>
      </c>
      <c r="J231" s="23">
        <v>3897536</v>
      </c>
      <c r="K231" s="24">
        <v>3234863</v>
      </c>
      <c r="L231" s="23">
        <v>3023755.5161465695</v>
      </c>
      <c r="M231" s="24">
        <v>3897536</v>
      </c>
      <c r="N231" s="25">
        <v>77.5812081312</v>
      </c>
    </row>
    <row r="232" spans="2:14" x14ac:dyDescent="0.25">
      <c r="B232" s="19" t="s">
        <v>126</v>
      </c>
      <c r="C232" s="20" t="s">
        <v>176</v>
      </c>
      <c r="D232" s="21"/>
      <c r="E232" s="21" t="s">
        <v>144</v>
      </c>
      <c r="F232" s="20"/>
      <c r="G232" s="22">
        <v>44733.530057870375</v>
      </c>
      <c r="H232" s="22">
        <v>45617</v>
      </c>
      <c r="I232" s="20" t="s">
        <v>146</v>
      </c>
      <c r="J232" s="23">
        <v>8318630</v>
      </c>
      <c r="K232" s="24">
        <v>6920047</v>
      </c>
      <c r="L232" s="23">
        <v>6432634.7515066965</v>
      </c>
      <c r="M232" s="24">
        <v>8318630</v>
      </c>
      <c r="N232" s="25">
        <v>77.328054637700006</v>
      </c>
    </row>
    <row r="233" spans="2:14" x14ac:dyDescent="0.25">
      <c r="B233" s="19" t="s">
        <v>126</v>
      </c>
      <c r="C233" s="20" t="s">
        <v>176</v>
      </c>
      <c r="D233" s="21"/>
      <c r="E233" s="21" t="s">
        <v>144</v>
      </c>
      <c r="F233" s="20"/>
      <c r="G233" s="22">
        <v>44734.521192129629</v>
      </c>
      <c r="H233" s="22">
        <v>45379</v>
      </c>
      <c r="I233" s="20" t="s">
        <v>146</v>
      </c>
      <c r="J233" s="23">
        <v>1299176</v>
      </c>
      <c r="K233" s="24">
        <v>1079108</v>
      </c>
      <c r="L233" s="23">
        <v>1007935.0358925288</v>
      </c>
      <c r="M233" s="24">
        <v>1299176</v>
      </c>
      <c r="N233" s="25">
        <v>77.582639757199999</v>
      </c>
    </row>
    <row r="234" spans="2:14" x14ac:dyDescent="0.25">
      <c r="B234" s="19" t="s">
        <v>126</v>
      </c>
      <c r="C234" s="20" t="s">
        <v>176</v>
      </c>
      <c r="D234" s="21"/>
      <c r="E234" s="21" t="s">
        <v>144</v>
      </c>
      <c r="F234" s="20"/>
      <c r="G234" s="22">
        <v>44742.521180555559</v>
      </c>
      <c r="H234" s="22">
        <v>45964</v>
      </c>
      <c r="I234" s="20" t="s">
        <v>146</v>
      </c>
      <c r="J234" s="23">
        <v>2915344</v>
      </c>
      <c r="K234" s="24">
        <v>2044876</v>
      </c>
      <c r="L234" s="23">
        <v>2046885.2824762966</v>
      </c>
      <c r="M234" s="24">
        <v>2915344</v>
      </c>
      <c r="N234" s="25">
        <v>70.210763548900005</v>
      </c>
    </row>
    <row r="235" spans="2:14" x14ac:dyDescent="0.25">
      <c r="B235" s="19" t="s">
        <v>126</v>
      </c>
      <c r="C235" s="20" t="s">
        <v>176</v>
      </c>
      <c r="D235" s="21"/>
      <c r="E235" s="21" t="s">
        <v>144</v>
      </c>
      <c r="F235" s="20"/>
      <c r="G235" s="22">
        <v>44742.532777777778</v>
      </c>
      <c r="H235" s="22">
        <v>45379</v>
      </c>
      <c r="I235" s="20" t="s">
        <v>146</v>
      </c>
      <c r="J235" s="23">
        <v>2523564</v>
      </c>
      <c r="K235" s="24">
        <v>2000001</v>
      </c>
      <c r="L235" s="23">
        <v>2002422.6589868113</v>
      </c>
      <c r="M235" s="24">
        <v>2523564</v>
      </c>
      <c r="N235" s="25">
        <v>79.348994477100007</v>
      </c>
    </row>
    <row r="236" spans="2:14" x14ac:dyDescent="0.25">
      <c r="B236" s="19" t="s">
        <v>126</v>
      </c>
      <c r="C236" s="20" t="s">
        <v>176</v>
      </c>
      <c r="D236" s="21"/>
      <c r="E236" s="21" t="s">
        <v>144</v>
      </c>
      <c r="F236" s="20"/>
      <c r="G236" s="22">
        <v>44746.540949074071</v>
      </c>
      <c r="H236" s="22">
        <v>45379</v>
      </c>
      <c r="I236" s="20" t="s">
        <v>146</v>
      </c>
      <c r="J236" s="23">
        <v>1261779</v>
      </c>
      <c r="K236" s="24">
        <v>1046644</v>
      </c>
      <c r="L236" s="23">
        <v>1008044.0473637796</v>
      </c>
      <c r="M236" s="24">
        <v>1261779</v>
      </c>
      <c r="N236" s="25">
        <v>79.890697765900001</v>
      </c>
    </row>
    <row r="237" spans="2:14" x14ac:dyDescent="0.25">
      <c r="B237" s="19" t="s">
        <v>126</v>
      </c>
      <c r="C237" s="20" t="s">
        <v>176</v>
      </c>
      <c r="D237" s="21"/>
      <c r="E237" s="21" t="s">
        <v>144</v>
      </c>
      <c r="F237" s="20"/>
      <c r="G237" s="22">
        <v>44750.628958333327</v>
      </c>
      <c r="H237" s="22">
        <v>46114</v>
      </c>
      <c r="I237" s="20" t="s">
        <v>146</v>
      </c>
      <c r="J237" s="23">
        <v>14890141</v>
      </c>
      <c r="K237" s="24">
        <v>10032054</v>
      </c>
      <c r="L237" s="23">
        <v>10014157.96231572</v>
      </c>
      <c r="M237" s="24">
        <v>14890141</v>
      </c>
      <c r="N237" s="25">
        <v>67.253614068000005</v>
      </c>
    </row>
    <row r="238" spans="2:14" x14ac:dyDescent="0.25">
      <c r="B238" s="19" t="s">
        <v>126</v>
      </c>
      <c r="C238" s="20" t="s">
        <v>176</v>
      </c>
      <c r="D238" s="21"/>
      <c r="E238" s="21" t="s">
        <v>144</v>
      </c>
      <c r="F238" s="20"/>
      <c r="G238" s="22">
        <v>44777.631053240744</v>
      </c>
      <c r="H238" s="22">
        <v>45964</v>
      </c>
      <c r="I238" s="20" t="s">
        <v>146</v>
      </c>
      <c r="J238" s="23">
        <v>2850522</v>
      </c>
      <c r="K238" s="24">
        <v>2004987</v>
      </c>
      <c r="L238" s="23">
        <v>2046799.3164393087</v>
      </c>
      <c r="M238" s="24">
        <v>2850522</v>
      </c>
      <c r="N238" s="25">
        <v>71.804368338100005</v>
      </c>
    </row>
    <row r="239" spans="2:14" x14ac:dyDescent="0.25">
      <c r="B239" s="19" t="s">
        <v>126</v>
      </c>
      <c r="C239" s="20" t="s">
        <v>176</v>
      </c>
      <c r="D239" s="21"/>
      <c r="E239" s="21" t="s">
        <v>144</v>
      </c>
      <c r="F239" s="20"/>
      <c r="G239" s="22">
        <v>44791.525509259263</v>
      </c>
      <c r="H239" s="22">
        <v>46077</v>
      </c>
      <c r="I239" s="20" t="s">
        <v>146</v>
      </c>
      <c r="J239" s="23">
        <v>1475836</v>
      </c>
      <c r="K239" s="24">
        <v>1017809</v>
      </c>
      <c r="L239" s="23">
        <v>1001534.8902889545</v>
      </c>
      <c r="M239" s="24">
        <v>1475836</v>
      </c>
      <c r="N239" s="25">
        <v>67.862207608999995</v>
      </c>
    </row>
    <row r="240" spans="2:14" x14ac:dyDescent="0.25">
      <c r="B240" s="19" t="s">
        <v>126</v>
      </c>
      <c r="C240" s="20" t="s">
        <v>176</v>
      </c>
      <c r="D240" s="21"/>
      <c r="E240" s="21" t="s">
        <v>144</v>
      </c>
      <c r="F240" s="20"/>
      <c r="G240" s="22">
        <v>44797.534097222226</v>
      </c>
      <c r="H240" s="22">
        <v>45964</v>
      </c>
      <c r="I240" s="20" t="s">
        <v>146</v>
      </c>
      <c r="J240" s="23">
        <v>1425261</v>
      </c>
      <c r="K240" s="24">
        <v>1009615</v>
      </c>
      <c r="L240" s="23">
        <v>1023445.0811007967</v>
      </c>
      <c r="M240" s="24">
        <v>1425261</v>
      </c>
      <c r="N240" s="25">
        <v>71.807555324999996</v>
      </c>
    </row>
    <row r="241" spans="2:14" x14ac:dyDescent="0.25">
      <c r="B241" s="19" t="s">
        <v>126</v>
      </c>
      <c r="C241" s="20" t="s">
        <v>176</v>
      </c>
      <c r="D241" s="21"/>
      <c r="E241" s="21" t="s">
        <v>144</v>
      </c>
      <c r="F241" s="20"/>
      <c r="G241" s="22">
        <v>44797.537893518514</v>
      </c>
      <c r="H241" s="22">
        <v>45454</v>
      </c>
      <c r="I241" s="20" t="s">
        <v>146</v>
      </c>
      <c r="J241" s="23">
        <v>1278084</v>
      </c>
      <c r="K241" s="24">
        <v>1017082</v>
      </c>
      <c r="L241" s="23">
        <v>1032661.3716102726</v>
      </c>
      <c r="M241" s="24">
        <v>1278084</v>
      </c>
      <c r="N241" s="25">
        <v>80.797613584900006</v>
      </c>
    </row>
    <row r="242" spans="2:14" x14ac:dyDescent="0.25">
      <c r="B242" s="19" t="s">
        <v>126</v>
      </c>
      <c r="C242" s="20" t="s">
        <v>176</v>
      </c>
      <c r="D242" s="21"/>
      <c r="E242" s="21" t="s">
        <v>144</v>
      </c>
      <c r="F242" s="20"/>
      <c r="G242" s="22">
        <v>44809.595486111117</v>
      </c>
      <c r="H242" s="22">
        <v>45379</v>
      </c>
      <c r="I242" s="20" t="s">
        <v>146</v>
      </c>
      <c r="J242" s="23">
        <v>18926713</v>
      </c>
      <c r="K242" s="24">
        <v>16152513</v>
      </c>
      <c r="L242" s="23">
        <v>15141383.853298336</v>
      </c>
      <c r="M242" s="24">
        <v>18926713</v>
      </c>
      <c r="N242" s="25">
        <v>80.000071081000002</v>
      </c>
    </row>
    <row r="243" spans="2:14" x14ac:dyDescent="0.25">
      <c r="B243" s="19" t="s">
        <v>126</v>
      </c>
      <c r="C243" s="20" t="s">
        <v>176</v>
      </c>
      <c r="D243" s="21"/>
      <c r="E243" s="21" t="s">
        <v>144</v>
      </c>
      <c r="F243" s="20"/>
      <c r="G243" s="22">
        <v>44816.539872685185</v>
      </c>
      <c r="H243" s="22">
        <v>46114</v>
      </c>
      <c r="I243" s="20" t="s">
        <v>146</v>
      </c>
      <c r="J243" s="23">
        <v>20846187</v>
      </c>
      <c r="K243" s="24">
        <v>14373972</v>
      </c>
      <c r="L243" s="23">
        <v>14020133.9749818</v>
      </c>
      <c r="M243" s="24">
        <v>20846187</v>
      </c>
      <c r="N243" s="25">
        <v>67.255148267600006</v>
      </c>
    </row>
    <row r="244" spans="2:14" x14ac:dyDescent="0.25">
      <c r="B244" s="19" t="s">
        <v>126</v>
      </c>
      <c r="C244" s="20" t="s">
        <v>176</v>
      </c>
      <c r="D244" s="21"/>
      <c r="E244" s="21" t="s">
        <v>144</v>
      </c>
      <c r="F244" s="20"/>
      <c r="G244" s="22">
        <v>44844.52648148148</v>
      </c>
      <c r="H244" s="22">
        <v>45964</v>
      </c>
      <c r="I244" s="20" t="s">
        <v>146</v>
      </c>
      <c r="J244" s="23">
        <v>14252608</v>
      </c>
      <c r="K244" s="24">
        <v>10263561</v>
      </c>
      <c r="L244" s="23">
        <v>10234300.401055422</v>
      </c>
      <c r="M244" s="24">
        <v>14252608</v>
      </c>
      <c r="N244" s="25">
        <v>71.806510086100005</v>
      </c>
    </row>
    <row r="245" spans="2:14" x14ac:dyDescent="0.25">
      <c r="B245" s="19" t="s">
        <v>126</v>
      </c>
      <c r="C245" s="20" t="s">
        <v>176</v>
      </c>
      <c r="D245" s="21"/>
      <c r="E245" s="21" t="s">
        <v>144</v>
      </c>
      <c r="F245" s="20"/>
      <c r="G245" s="22">
        <v>44852.603136574071</v>
      </c>
      <c r="H245" s="22">
        <v>46077</v>
      </c>
      <c r="I245" s="20" t="s">
        <v>146</v>
      </c>
      <c r="J245" s="23">
        <v>17321101</v>
      </c>
      <c r="K245" s="24">
        <v>12085480</v>
      </c>
      <c r="L245" s="23">
        <v>12018091.577789417</v>
      </c>
      <c r="M245" s="24">
        <v>17321101</v>
      </c>
      <c r="N245" s="25">
        <v>69.384108884200003</v>
      </c>
    </row>
    <row r="246" spans="2:14" x14ac:dyDescent="0.25">
      <c r="B246" s="19" t="s">
        <v>126</v>
      </c>
      <c r="C246" s="20" t="s">
        <v>176</v>
      </c>
      <c r="D246" s="21"/>
      <c r="E246" s="21" t="s">
        <v>144</v>
      </c>
      <c r="F246" s="20"/>
      <c r="G246" s="22">
        <v>44876.511782407404</v>
      </c>
      <c r="H246" s="22">
        <v>45964</v>
      </c>
      <c r="I246" s="20" t="s">
        <v>146</v>
      </c>
      <c r="J246" s="23">
        <v>13928498</v>
      </c>
      <c r="K246" s="24">
        <v>10053426</v>
      </c>
      <c r="L246" s="23">
        <v>10234271.410478638</v>
      </c>
      <c r="M246" s="24">
        <v>13928498</v>
      </c>
      <c r="N246" s="25">
        <v>73.477207739700006</v>
      </c>
    </row>
    <row r="247" spans="2:14" x14ac:dyDescent="0.25">
      <c r="B247" s="19" t="s">
        <v>126</v>
      </c>
      <c r="C247" s="20" t="s">
        <v>176</v>
      </c>
      <c r="D247" s="21"/>
      <c r="E247" s="21" t="s">
        <v>144</v>
      </c>
      <c r="F247" s="20"/>
      <c r="G247" s="22">
        <v>44901.618958333333</v>
      </c>
      <c r="H247" s="22">
        <v>46044</v>
      </c>
      <c r="I247" s="20" t="s">
        <v>146</v>
      </c>
      <c r="J247" s="23">
        <v>21563219</v>
      </c>
      <c r="K247" s="24">
        <v>15030127</v>
      </c>
      <c r="L247" s="23">
        <v>15230539.824445272</v>
      </c>
      <c r="M247" s="24">
        <v>21563219</v>
      </c>
      <c r="N247" s="25">
        <v>70.632032371600005</v>
      </c>
    </row>
    <row r="248" spans="2:14" x14ac:dyDescent="0.25">
      <c r="B248" s="19" t="s">
        <v>126</v>
      </c>
      <c r="C248" s="20" t="s">
        <v>176</v>
      </c>
      <c r="D248" s="21"/>
      <c r="E248" s="21" t="s">
        <v>144</v>
      </c>
      <c r="F248" s="20"/>
      <c r="G248" s="22">
        <v>44908.505914351852</v>
      </c>
      <c r="H248" s="22">
        <v>46044</v>
      </c>
      <c r="I248" s="20" t="s">
        <v>146</v>
      </c>
      <c r="J248" s="23">
        <v>25875868</v>
      </c>
      <c r="K248" s="24">
        <v>18082756</v>
      </c>
      <c r="L248" s="23">
        <v>18275883.526531592</v>
      </c>
      <c r="M248" s="24">
        <v>25875868</v>
      </c>
      <c r="N248" s="25">
        <v>70.629064603900005</v>
      </c>
    </row>
    <row r="249" spans="2:14" x14ac:dyDescent="0.25">
      <c r="B249" s="19" t="s">
        <v>126</v>
      </c>
      <c r="C249" s="20" t="s">
        <v>176</v>
      </c>
      <c r="D249" s="21"/>
      <c r="E249" s="21" t="s">
        <v>144</v>
      </c>
      <c r="F249" s="20"/>
      <c r="G249" s="22">
        <v>44932.634918981486</v>
      </c>
      <c r="H249" s="22">
        <v>46077</v>
      </c>
      <c r="I249" s="20" t="s">
        <v>146</v>
      </c>
      <c r="J249" s="23">
        <v>49385483</v>
      </c>
      <c r="K249" s="24">
        <v>35112191</v>
      </c>
      <c r="L249" s="23">
        <v>35051609.643583536</v>
      </c>
      <c r="M249" s="24">
        <v>49385483</v>
      </c>
      <c r="N249" s="25">
        <v>70.975532715900002</v>
      </c>
    </row>
    <row r="250" spans="2:14" x14ac:dyDescent="0.25">
      <c r="B250" s="19" t="s">
        <v>126</v>
      </c>
      <c r="C250" s="20" t="s">
        <v>176</v>
      </c>
      <c r="D250" s="21"/>
      <c r="E250" s="21" t="s">
        <v>144</v>
      </c>
      <c r="F250" s="20"/>
      <c r="G250" s="22">
        <v>44939.512557870366</v>
      </c>
      <c r="H250" s="22">
        <v>46044</v>
      </c>
      <c r="I250" s="20" t="s">
        <v>146</v>
      </c>
      <c r="J250" s="23">
        <v>28750963</v>
      </c>
      <c r="K250" s="24">
        <v>20576986</v>
      </c>
      <c r="L250" s="23">
        <v>20486987.852834325</v>
      </c>
      <c r="M250" s="24">
        <v>28750963</v>
      </c>
      <c r="N250" s="25">
        <v>71.256701394100006</v>
      </c>
    </row>
    <row r="251" spans="2:14" x14ac:dyDescent="0.25">
      <c r="B251" s="19" t="s">
        <v>126</v>
      </c>
      <c r="C251" s="20" t="s">
        <v>176</v>
      </c>
      <c r="D251" s="21"/>
      <c r="E251" s="21" t="s">
        <v>144</v>
      </c>
      <c r="F251" s="20"/>
      <c r="G251" s="22">
        <v>45021.554166666661</v>
      </c>
      <c r="H251" s="22">
        <v>45559</v>
      </c>
      <c r="I251" s="20" t="s">
        <v>146</v>
      </c>
      <c r="J251" s="23">
        <v>60393835</v>
      </c>
      <c r="K251" s="24">
        <v>51514307</v>
      </c>
      <c r="L251" s="23">
        <v>51303213.759895094</v>
      </c>
      <c r="M251" s="24">
        <v>60393835</v>
      </c>
      <c r="N251" s="25">
        <v>84.947766208100006</v>
      </c>
    </row>
    <row r="252" spans="2:14" x14ac:dyDescent="0.25">
      <c r="B252" s="19" t="s">
        <v>126</v>
      </c>
      <c r="C252" s="20" t="s">
        <v>176</v>
      </c>
      <c r="D252" s="21"/>
      <c r="E252" s="21" t="s">
        <v>144</v>
      </c>
      <c r="F252" s="20"/>
      <c r="G252" s="22">
        <v>45044.546724537038</v>
      </c>
      <c r="H252" s="22">
        <v>46077</v>
      </c>
      <c r="I252" s="20" t="s">
        <v>146</v>
      </c>
      <c r="J252" s="23">
        <v>55144107</v>
      </c>
      <c r="K252" s="24">
        <v>40427397</v>
      </c>
      <c r="L252" s="23">
        <v>40060898.851163983</v>
      </c>
      <c r="M252" s="24">
        <v>55144107</v>
      </c>
      <c r="N252" s="25">
        <v>72.647651817400003</v>
      </c>
    </row>
    <row r="253" spans="2:14" x14ac:dyDescent="0.25">
      <c r="B253" s="19" t="s">
        <v>126</v>
      </c>
      <c r="C253" s="20" t="s">
        <v>176</v>
      </c>
      <c r="D253" s="21"/>
      <c r="E253" s="21" t="s">
        <v>144</v>
      </c>
      <c r="F253" s="20"/>
      <c r="G253" s="22">
        <v>45050.631678240738</v>
      </c>
      <c r="H253" s="22">
        <v>46114</v>
      </c>
      <c r="I253" s="20" t="s">
        <v>146</v>
      </c>
      <c r="J253" s="23">
        <v>27835615</v>
      </c>
      <c r="K253" s="24">
        <v>20256437</v>
      </c>
      <c r="L253" s="23">
        <v>20029844.89716142</v>
      </c>
      <c r="M253" s="24">
        <v>27835615</v>
      </c>
      <c r="N253" s="25">
        <v>71.957615799600006</v>
      </c>
    </row>
    <row r="254" spans="2:14" x14ac:dyDescent="0.25">
      <c r="B254" s="19" t="s">
        <v>126</v>
      </c>
      <c r="C254" s="20" t="s">
        <v>176</v>
      </c>
      <c r="D254" s="21"/>
      <c r="E254" s="21" t="s">
        <v>144</v>
      </c>
      <c r="F254" s="20"/>
      <c r="G254" s="22">
        <v>45056.526493055557</v>
      </c>
      <c r="H254" s="22">
        <v>45708</v>
      </c>
      <c r="I254" s="20" t="s">
        <v>146</v>
      </c>
      <c r="J254" s="23">
        <v>28911016</v>
      </c>
      <c r="K254" s="24">
        <v>23144429</v>
      </c>
      <c r="L254" s="23">
        <v>22641179.924270734</v>
      </c>
      <c r="M254" s="24">
        <v>28911016</v>
      </c>
      <c r="N254" s="25">
        <v>78.313331929499995</v>
      </c>
    </row>
    <row r="255" spans="2:14" x14ac:dyDescent="0.25">
      <c r="B255" s="19" t="s">
        <v>126</v>
      </c>
      <c r="C255" s="20" t="s">
        <v>176</v>
      </c>
      <c r="D255" s="21"/>
      <c r="E255" s="21" t="s">
        <v>144</v>
      </c>
      <c r="F255" s="20"/>
      <c r="G255" s="22">
        <v>45057.512442129635</v>
      </c>
      <c r="H255" s="22">
        <v>46044</v>
      </c>
      <c r="I255" s="20" t="s">
        <v>146</v>
      </c>
      <c r="J255" s="23">
        <v>13702325</v>
      </c>
      <c r="K255" s="24">
        <v>10051781</v>
      </c>
      <c r="L255" s="23">
        <v>10243568.177064829</v>
      </c>
      <c r="M255" s="24">
        <v>13702325</v>
      </c>
      <c r="N255" s="25">
        <v>74.757883622400001</v>
      </c>
    </row>
    <row r="256" spans="2:14" x14ac:dyDescent="0.25">
      <c r="B256" s="19" t="s">
        <v>126</v>
      </c>
      <c r="C256" s="20" t="s">
        <v>176</v>
      </c>
      <c r="D256" s="21"/>
      <c r="E256" s="21" t="s">
        <v>144</v>
      </c>
      <c r="F256" s="20"/>
      <c r="G256" s="22">
        <v>45058.535937499997</v>
      </c>
      <c r="H256" s="22">
        <v>46044</v>
      </c>
      <c r="I256" s="20" t="s">
        <v>146</v>
      </c>
      <c r="J256" s="23">
        <v>8221395</v>
      </c>
      <c r="K256" s="24">
        <v>6033287</v>
      </c>
      <c r="L256" s="23">
        <v>6146161.0614191433</v>
      </c>
      <c r="M256" s="24">
        <v>8221395</v>
      </c>
      <c r="N256" s="25">
        <v>74.758128777600007</v>
      </c>
    </row>
    <row r="257" spans="2:14" x14ac:dyDescent="0.25">
      <c r="B257" s="19" t="s">
        <v>126</v>
      </c>
      <c r="C257" s="20" t="s">
        <v>176</v>
      </c>
      <c r="D257" s="21"/>
      <c r="E257" s="21" t="s">
        <v>144</v>
      </c>
      <c r="F257" s="20"/>
      <c r="G257" s="22">
        <v>45070.525011574078</v>
      </c>
      <c r="H257" s="22">
        <v>45799</v>
      </c>
      <c r="I257" s="20" t="s">
        <v>146</v>
      </c>
      <c r="J257" s="23">
        <v>13590136</v>
      </c>
      <c r="K257" s="24">
        <v>10394521</v>
      </c>
      <c r="L257" s="23">
        <v>10164741.736351674</v>
      </c>
      <c r="M257" s="24">
        <v>13590136</v>
      </c>
      <c r="N257" s="25">
        <v>74.794996432399998</v>
      </c>
    </row>
    <row r="258" spans="2:14" x14ac:dyDescent="0.25">
      <c r="B258" s="19" t="s">
        <v>126</v>
      </c>
      <c r="C258" s="20" t="s">
        <v>176</v>
      </c>
      <c r="D258" s="21"/>
      <c r="E258" s="21" t="s">
        <v>144</v>
      </c>
      <c r="F258" s="20"/>
      <c r="G258" s="22">
        <v>45071.606620370374</v>
      </c>
      <c r="H258" s="22">
        <v>46114</v>
      </c>
      <c r="I258" s="20" t="s">
        <v>146</v>
      </c>
      <c r="J258" s="23">
        <v>12526031</v>
      </c>
      <c r="K258" s="24">
        <v>9182712</v>
      </c>
      <c r="L258" s="23">
        <v>9013436.7593082786</v>
      </c>
      <c r="M258" s="24">
        <v>12526031</v>
      </c>
      <c r="N258" s="25">
        <v>71.957643720600004</v>
      </c>
    </row>
    <row r="259" spans="2:14" x14ac:dyDescent="0.25">
      <c r="B259" s="19" t="s">
        <v>126</v>
      </c>
      <c r="C259" s="20" t="s">
        <v>176</v>
      </c>
      <c r="D259" s="21"/>
      <c r="E259" s="21" t="s">
        <v>144</v>
      </c>
      <c r="F259" s="20"/>
      <c r="G259" s="22">
        <v>45084.542141203703</v>
      </c>
      <c r="H259" s="22">
        <v>46044</v>
      </c>
      <c r="I259" s="20" t="s">
        <v>146</v>
      </c>
      <c r="J259" s="23">
        <v>4110703</v>
      </c>
      <c r="K259" s="24">
        <v>3045491</v>
      </c>
      <c r="L259" s="23">
        <v>3073238.3063204945</v>
      </c>
      <c r="M259" s="24">
        <v>4110703</v>
      </c>
      <c r="N259" s="25">
        <v>74.761866919599996</v>
      </c>
    </row>
    <row r="260" spans="2:14" x14ac:dyDescent="0.25">
      <c r="B260" s="19" t="s">
        <v>126</v>
      </c>
      <c r="C260" s="20" t="s">
        <v>176</v>
      </c>
      <c r="D260" s="21"/>
      <c r="E260" s="21" t="s">
        <v>144</v>
      </c>
      <c r="F260" s="20"/>
      <c r="G260" s="22">
        <v>45086.601111111115</v>
      </c>
      <c r="H260" s="22">
        <v>46114</v>
      </c>
      <c r="I260" s="20" t="s">
        <v>146</v>
      </c>
      <c r="J260" s="23">
        <v>30619178</v>
      </c>
      <c r="K260" s="24">
        <v>22564164</v>
      </c>
      <c r="L260" s="23">
        <v>22032184.901318867</v>
      </c>
      <c r="M260" s="24">
        <v>30619178</v>
      </c>
      <c r="N260" s="25">
        <v>71.955507431699999</v>
      </c>
    </row>
    <row r="261" spans="2:14" x14ac:dyDescent="0.25">
      <c r="B261" s="19" t="s">
        <v>126</v>
      </c>
      <c r="C261" s="20" t="s">
        <v>176</v>
      </c>
      <c r="D261" s="21"/>
      <c r="E261" s="21" t="s">
        <v>144</v>
      </c>
      <c r="F261" s="20"/>
      <c r="G261" s="22">
        <v>45105.545729166661</v>
      </c>
      <c r="H261" s="22">
        <v>46114</v>
      </c>
      <c r="I261" s="20" t="s">
        <v>146</v>
      </c>
      <c r="J261" s="23">
        <v>25828025</v>
      </c>
      <c r="K261" s="24">
        <v>18999999</v>
      </c>
      <c r="L261" s="23">
        <v>19026500.157069828</v>
      </c>
      <c r="M261" s="24">
        <v>25828025</v>
      </c>
      <c r="N261" s="25">
        <v>73.666105546500006</v>
      </c>
    </row>
    <row r="262" spans="2:14" x14ac:dyDescent="0.25">
      <c r="B262" s="19" t="s">
        <v>126</v>
      </c>
      <c r="C262" s="20" t="s">
        <v>176</v>
      </c>
      <c r="D262" s="21"/>
      <c r="E262" s="21" t="s">
        <v>144</v>
      </c>
      <c r="F262" s="20"/>
      <c r="G262" s="22">
        <v>45120.467453703706</v>
      </c>
      <c r="H262" s="22">
        <v>45379</v>
      </c>
      <c r="I262" s="20" t="s">
        <v>146</v>
      </c>
      <c r="J262" s="23">
        <v>28916987</v>
      </c>
      <c r="K262" s="24">
        <v>26276989</v>
      </c>
      <c r="L262" s="23">
        <v>26077002.652519871</v>
      </c>
      <c r="M262" s="24">
        <v>28916987</v>
      </c>
      <c r="N262" s="25">
        <v>90.178837278299994</v>
      </c>
    </row>
    <row r="263" spans="2:14" x14ac:dyDescent="0.25">
      <c r="B263" s="19" t="s">
        <v>126</v>
      </c>
      <c r="C263" s="20" t="s">
        <v>176</v>
      </c>
      <c r="D263" s="21"/>
      <c r="E263" s="21" t="s">
        <v>144</v>
      </c>
      <c r="F263" s="20"/>
      <c r="G263" s="22">
        <v>45131.590983796304</v>
      </c>
      <c r="H263" s="22">
        <v>46077</v>
      </c>
      <c r="I263" s="20" t="s">
        <v>146</v>
      </c>
      <c r="J263" s="23">
        <v>13461921</v>
      </c>
      <c r="K263" s="24">
        <v>10092603</v>
      </c>
      <c r="L263" s="23">
        <v>10015136.305574154</v>
      </c>
      <c r="M263" s="24">
        <v>13461921</v>
      </c>
      <c r="N263" s="25">
        <v>74.396041289899998</v>
      </c>
    </row>
    <row r="264" spans="2:14" x14ac:dyDescent="0.25">
      <c r="B264" s="19" t="s">
        <v>126</v>
      </c>
      <c r="C264" s="20" t="s">
        <v>176</v>
      </c>
      <c r="D264" s="21"/>
      <c r="E264" s="21" t="s">
        <v>144</v>
      </c>
      <c r="F264" s="20"/>
      <c r="G264" s="22">
        <v>45135.546909722223</v>
      </c>
      <c r="H264" s="22">
        <v>46044</v>
      </c>
      <c r="I264" s="20" t="s">
        <v>146</v>
      </c>
      <c r="J264" s="23">
        <v>13365750</v>
      </c>
      <c r="K264" s="24">
        <v>10003698</v>
      </c>
      <c r="L264" s="23">
        <v>10243045.484461321</v>
      </c>
      <c r="M264" s="24">
        <v>13365750</v>
      </c>
      <c r="N264" s="25">
        <v>76.636518597600002</v>
      </c>
    </row>
    <row r="265" spans="2:14" x14ac:dyDescent="0.25">
      <c r="B265" s="19" t="s">
        <v>126</v>
      </c>
      <c r="C265" s="20" t="s">
        <v>176</v>
      </c>
      <c r="D265" s="21"/>
      <c r="E265" s="21" t="s">
        <v>144</v>
      </c>
      <c r="F265" s="20"/>
      <c r="G265" s="22">
        <v>45146.524513888886</v>
      </c>
      <c r="H265" s="22">
        <v>46114</v>
      </c>
      <c r="I265" s="20" t="s">
        <v>146</v>
      </c>
      <c r="J265" s="23">
        <v>32624877</v>
      </c>
      <c r="K265" s="24">
        <v>24350466</v>
      </c>
      <c r="L265" s="23">
        <v>24036185.088719819</v>
      </c>
      <c r="M265" s="24">
        <v>32624877</v>
      </c>
      <c r="N265" s="25">
        <v>73.674408301100001</v>
      </c>
    </row>
    <row r="266" spans="2:14" x14ac:dyDescent="0.25">
      <c r="B266" s="19" t="s">
        <v>126</v>
      </c>
      <c r="C266" s="20" t="s">
        <v>176</v>
      </c>
      <c r="D266" s="21"/>
      <c r="E266" s="21" t="s">
        <v>144</v>
      </c>
      <c r="F266" s="20"/>
      <c r="G266" s="22">
        <v>45156.535219907404</v>
      </c>
      <c r="H266" s="22">
        <v>45379</v>
      </c>
      <c r="I266" s="20" t="s">
        <v>146</v>
      </c>
      <c r="J266" s="23">
        <v>18907259</v>
      </c>
      <c r="K266" s="24">
        <v>17644520</v>
      </c>
      <c r="L266" s="23">
        <v>17140640.440700099</v>
      </c>
      <c r="M266" s="24">
        <v>18907259</v>
      </c>
      <c r="N266" s="25">
        <v>90.656400489899994</v>
      </c>
    </row>
    <row r="267" spans="2:14" x14ac:dyDescent="0.25">
      <c r="B267" s="19" t="s">
        <v>126</v>
      </c>
      <c r="C267" s="20" t="s">
        <v>176</v>
      </c>
      <c r="D267" s="21"/>
      <c r="E267" s="21" t="s">
        <v>144</v>
      </c>
      <c r="F267" s="20"/>
      <c r="G267" s="22">
        <v>45180.505150462966</v>
      </c>
      <c r="H267" s="22">
        <v>46114</v>
      </c>
      <c r="I267" s="20" t="s">
        <v>146</v>
      </c>
      <c r="J267" s="23">
        <v>42140469</v>
      </c>
      <c r="K267" s="24">
        <v>31828081</v>
      </c>
      <c r="L267" s="23">
        <v>31045423.186834831</v>
      </c>
      <c r="M267" s="24">
        <v>42140469</v>
      </c>
      <c r="N267" s="25">
        <v>73.671280656199997</v>
      </c>
    </row>
    <row r="268" spans="2:14" x14ac:dyDescent="0.25">
      <c r="B268" s="19" t="s">
        <v>126</v>
      </c>
      <c r="C268" s="20" t="s">
        <v>176</v>
      </c>
      <c r="D268" s="21"/>
      <c r="E268" s="21" t="s">
        <v>144</v>
      </c>
      <c r="F268" s="20"/>
      <c r="G268" s="22">
        <v>45205.542407407411</v>
      </c>
      <c r="H268" s="22">
        <v>46114</v>
      </c>
      <c r="I268" s="20" t="s">
        <v>146</v>
      </c>
      <c r="J268" s="23">
        <v>108810633</v>
      </c>
      <c r="K268" s="24">
        <v>82262849</v>
      </c>
      <c r="L268" s="23">
        <v>82118160.111787587</v>
      </c>
      <c r="M268" s="24">
        <v>108810633</v>
      </c>
      <c r="N268" s="25">
        <v>75.4688745463</v>
      </c>
    </row>
    <row r="269" spans="2:14" x14ac:dyDescent="0.25">
      <c r="B269" s="19" t="s">
        <v>126</v>
      </c>
      <c r="C269" s="20" t="s">
        <v>176</v>
      </c>
      <c r="D269" s="21"/>
      <c r="E269" s="21" t="s">
        <v>144</v>
      </c>
      <c r="F269" s="20"/>
      <c r="G269" s="22">
        <v>45216.625104166669</v>
      </c>
      <c r="H269" s="22">
        <v>45379</v>
      </c>
      <c r="I269" s="20" t="s">
        <v>146</v>
      </c>
      <c r="J269" s="23">
        <v>47290958</v>
      </c>
      <c r="K269" s="24">
        <v>44343562</v>
      </c>
      <c r="L269" s="23">
        <v>44056010.480889738</v>
      </c>
      <c r="M269" s="24">
        <v>47290958</v>
      </c>
      <c r="N269" s="25">
        <v>93.159479833099994</v>
      </c>
    </row>
    <row r="270" spans="2:14" x14ac:dyDescent="0.25">
      <c r="B270" s="19" t="s">
        <v>126</v>
      </c>
      <c r="C270" s="20" t="s">
        <v>176</v>
      </c>
      <c r="D270" s="21"/>
      <c r="E270" s="21" t="s">
        <v>144</v>
      </c>
      <c r="F270" s="20"/>
      <c r="G270" s="22">
        <v>45250.543344907404</v>
      </c>
      <c r="H270" s="22">
        <v>46077</v>
      </c>
      <c r="I270" s="20" t="s">
        <v>146</v>
      </c>
      <c r="J270" s="23">
        <v>91964658</v>
      </c>
      <c r="K270" s="24">
        <v>71346302</v>
      </c>
      <c r="L270" s="23">
        <v>70106923.97337316</v>
      </c>
      <c r="M270" s="24">
        <v>91964658</v>
      </c>
      <c r="N270" s="25">
        <v>76.232463098300002</v>
      </c>
    </row>
    <row r="271" spans="2:14" x14ac:dyDescent="0.25">
      <c r="B271" s="19" t="s">
        <v>126</v>
      </c>
      <c r="C271" s="20" t="s">
        <v>141</v>
      </c>
      <c r="D271" s="21"/>
      <c r="E271" s="21" t="s">
        <v>144</v>
      </c>
      <c r="F271" s="20" t="s">
        <v>145</v>
      </c>
      <c r="G271" s="22">
        <v>44628.657442129632</v>
      </c>
      <c r="H271" s="22">
        <v>45362</v>
      </c>
      <c r="I271" s="20" t="s">
        <v>146</v>
      </c>
      <c r="J271" s="23">
        <v>1202929</v>
      </c>
      <c r="K271" s="24">
        <v>1020958</v>
      </c>
      <c r="L271" s="23">
        <v>1004786.8155670939</v>
      </c>
      <c r="M271" s="24">
        <v>1202929</v>
      </c>
      <c r="N271" s="25">
        <v>83.528355835400006</v>
      </c>
    </row>
    <row r="272" spans="2:14" x14ac:dyDescent="0.25">
      <c r="B272" s="19" t="s">
        <v>126</v>
      </c>
      <c r="C272" s="20" t="s">
        <v>141</v>
      </c>
      <c r="D272" s="21"/>
      <c r="E272" s="21" t="s">
        <v>144</v>
      </c>
      <c r="F272" s="20" t="s">
        <v>145</v>
      </c>
      <c r="G272" s="22">
        <v>44659.630995370375</v>
      </c>
      <c r="H272" s="22">
        <v>45362</v>
      </c>
      <c r="I272" s="20" t="s">
        <v>146</v>
      </c>
      <c r="J272" s="23">
        <v>5902467</v>
      </c>
      <c r="K272" s="24">
        <v>5035753</v>
      </c>
      <c r="L272" s="23">
        <v>5024479.592267965</v>
      </c>
      <c r="M272" s="24">
        <v>5902467</v>
      </c>
      <c r="N272" s="25">
        <v>85.125077230700001</v>
      </c>
    </row>
    <row r="273" spans="2:14" x14ac:dyDescent="0.25">
      <c r="B273" s="19" t="s">
        <v>126</v>
      </c>
      <c r="C273" s="20" t="s">
        <v>141</v>
      </c>
      <c r="D273" s="21"/>
      <c r="E273" s="21" t="s">
        <v>144</v>
      </c>
      <c r="F273" s="20" t="s">
        <v>145</v>
      </c>
      <c r="G273" s="22">
        <v>44662.509305555555</v>
      </c>
      <c r="H273" s="22">
        <v>45362</v>
      </c>
      <c r="I273" s="20" t="s">
        <v>146</v>
      </c>
      <c r="J273" s="23">
        <v>1180491</v>
      </c>
      <c r="K273" s="24">
        <v>1007891</v>
      </c>
      <c r="L273" s="23">
        <v>1004895.8607831607</v>
      </c>
      <c r="M273" s="24">
        <v>1180491</v>
      </c>
      <c r="N273" s="25">
        <v>85.125245409200005</v>
      </c>
    </row>
    <row r="274" spans="2:14" x14ac:dyDescent="0.25">
      <c r="B274" s="19" t="s">
        <v>126</v>
      </c>
      <c r="C274" s="20" t="s">
        <v>141</v>
      </c>
      <c r="D274" s="21"/>
      <c r="E274" s="21" t="s">
        <v>144</v>
      </c>
      <c r="F274" s="20" t="s">
        <v>145</v>
      </c>
      <c r="G274" s="22">
        <v>44670.552662037029</v>
      </c>
      <c r="H274" s="22">
        <v>45362</v>
      </c>
      <c r="I274" s="20" t="s">
        <v>146</v>
      </c>
      <c r="J274" s="23">
        <v>1180491</v>
      </c>
      <c r="K274" s="24">
        <v>1009863</v>
      </c>
      <c r="L274" s="23">
        <v>1004896.4491772443</v>
      </c>
      <c r="M274" s="24">
        <v>1180491</v>
      </c>
      <c r="N274" s="25">
        <v>85.125295252300006</v>
      </c>
    </row>
    <row r="275" spans="2:14" x14ac:dyDescent="0.25">
      <c r="B275" s="19" t="s">
        <v>126</v>
      </c>
      <c r="C275" s="20" t="s">
        <v>141</v>
      </c>
      <c r="D275" s="21"/>
      <c r="E275" s="21" t="s">
        <v>144</v>
      </c>
      <c r="F275" s="20" t="s">
        <v>145</v>
      </c>
      <c r="G275" s="22">
        <v>44671.49296296297</v>
      </c>
      <c r="H275" s="22">
        <v>45362</v>
      </c>
      <c r="I275" s="20" t="s">
        <v>146</v>
      </c>
      <c r="J275" s="23">
        <v>2360988</v>
      </c>
      <c r="K275" s="24">
        <v>2020219</v>
      </c>
      <c r="L275" s="23">
        <v>2009793.9707363443</v>
      </c>
      <c r="M275" s="24">
        <v>2360988</v>
      </c>
      <c r="N275" s="25">
        <v>85.125124343600007</v>
      </c>
    </row>
    <row r="276" spans="2:14" x14ac:dyDescent="0.25">
      <c r="B276" s="19" t="s">
        <v>126</v>
      </c>
      <c r="C276" s="20" t="s">
        <v>141</v>
      </c>
      <c r="D276" s="21"/>
      <c r="E276" s="21" t="s">
        <v>144</v>
      </c>
      <c r="F276" s="20" t="s">
        <v>145</v>
      </c>
      <c r="G276" s="22">
        <v>44672.562442129631</v>
      </c>
      <c r="H276" s="22">
        <v>45362</v>
      </c>
      <c r="I276" s="20" t="s">
        <v>146</v>
      </c>
      <c r="J276" s="23">
        <v>1180491</v>
      </c>
      <c r="K276" s="24">
        <v>1010358</v>
      </c>
      <c r="L276" s="23">
        <v>1004896.4939464459</v>
      </c>
      <c r="M276" s="24">
        <v>1180491</v>
      </c>
      <c r="N276" s="25">
        <v>85.125299044800002</v>
      </c>
    </row>
    <row r="277" spans="2:14" x14ac:dyDescent="0.25">
      <c r="B277" s="19" t="s">
        <v>126</v>
      </c>
      <c r="C277" s="20" t="s">
        <v>141</v>
      </c>
      <c r="D277" s="21"/>
      <c r="E277" s="21" t="s">
        <v>144</v>
      </c>
      <c r="F277" s="20" t="s">
        <v>145</v>
      </c>
      <c r="G277" s="22">
        <v>44676.521412037036</v>
      </c>
      <c r="H277" s="22">
        <v>45362</v>
      </c>
      <c r="I277" s="20" t="s">
        <v>146</v>
      </c>
      <c r="J277" s="23">
        <v>1180491</v>
      </c>
      <c r="K277" s="24">
        <v>1011343</v>
      </c>
      <c r="L277" s="23">
        <v>1004896.6186607151</v>
      </c>
      <c r="M277" s="24">
        <v>1180491</v>
      </c>
      <c r="N277" s="25">
        <v>85.125309609400006</v>
      </c>
    </row>
    <row r="278" spans="2:14" x14ac:dyDescent="0.25">
      <c r="B278" s="19" t="s">
        <v>126</v>
      </c>
      <c r="C278" s="20" t="s">
        <v>141</v>
      </c>
      <c r="D278" s="21"/>
      <c r="E278" s="21" t="s">
        <v>144</v>
      </c>
      <c r="F278" s="20" t="s">
        <v>145</v>
      </c>
      <c r="G278" s="22">
        <v>44679.595810185187</v>
      </c>
      <c r="H278" s="22">
        <v>45362</v>
      </c>
      <c r="I278" s="20" t="s">
        <v>146</v>
      </c>
      <c r="J278" s="23">
        <v>3541479</v>
      </c>
      <c r="K278" s="24">
        <v>3036246</v>
      </c>
      <c r="L278" s="23">
        <v>3014690.8228366999</v>
      </c>
      <c r="M278" s="24">
        <v>3541479</v>
      </c>
      <c r="N278" s="25">
        <v>85.125192690299997</v>
      </c>
    </row>
    <row r="279" spans="2:14" x14ac:dyDescent="0.25">
      <c r="B279" s="19" t="s">
        <v>126</v>
      </c>
      <c r="C279" s="20" t="s">
        <v>141</v>
      </c>
      <c r="D279" s="21"/>
      <c r="E279" s="21" t="s">
        <v>144</v>
      </c>
      <c r="F279" s="20" t="s">
        <v>145</v>
      </c>
      <c r="G279" s="22">
        <v>44748.541678240741</v>
      </c>
      <c r="H279" s="22">
        <v>45362</v>
      </c>
      <c r="I279" s="20" t="s">
        <v>146</v>
      </c>
      <c r="J279" s="23">
        <v>11580550</v>
      </c>
      <c r="K279" s="24">
        <v>10066576</v>
      </c>
      <c r="L279" s="23">
        <v>10048966.216664921</v>
      </c>
      <c r="M279" s="24">
        <v>11580550</v>
      </c>
      <c r="N279" s="25">
        <v>86.774516034800001</v>
      </c>
    </row>
    <row r="280" spans="2:14" x14ac:dyDescent="0.25">
      <c r="B280" s="19" t="s">
        <v>126</v>
      </c>
      <c r="C280" s="20" t="s">
        <v>141</v>
      </c>
      <c r="D280" s="21"/>
      <c r="E280" s="21" t="s">
        <v>144</v>
      </c>
      <c r="F280" s="20" t="s">
        <v>145</v>
      </c>
      <c r="G280" s="22">
        <v>44748.541886574072</v>
      </c>
      <c r="H280" s="22">
        <v>45362</v>
      </c>
      <c r="I280" s="20" t="s">
        <v>146</v>
      </c>
      <c r="J280" s="23">
        <v>9264439</v>
      </c>
      <c r="K280" s="24">
        <v>8062859</v>
      </c>
      <c r="L280" s="23">
        <v>8040359.4325593263</v>
      </c>
      <c r="M280" s="24">
        <v>9264439</v>
      </c>
      <c r="N280" s="25">
        <v>86.787331996700004</v>
      </c>
    </row>
    <row r="281" spans="2:14" x14ac:dyDescent="0.25">
      <c r="B281" s="19" t="s">
        <v>126</v>
      </c>
      <c r="C281" s="20" t="s">
        <v>141</v>
      </c>
      <c r="D281" s="21"/>
      <c r="E281" s="21" t="s">
        <v>144</v>
      </c>
      <c r="F281" s="20" t="s">
        <v>145</v>
      </c>
      <c r="G281" s="22">
        <v>44875.54047453704</v>
      </c>
      <c r="H281" s="22">
        <v>45362</v>
      </c>
      <c r="I281" s="20" t="s">
        <v>146</v>
      </c>
      <c r="J281" s="23">
        <v>34068494</v>
      </c>
      <c r="K281" s="24">
        <v>30466027</v>
      </c>
      <c r="L281" s="23">
        <v>30146960.440298498</v>
      </c>
      <c r="M281" s="24">
        <v>34068494</v>
      </c>
      <c r="N281" s="25">
        <v>88.489266476799997</v>
      </c>
    </row>
    <row r="282" spans="2:14" x14ac:dyDescent="0.25">
      <c r="B282" s="19" t="s">
        <v>126</v>
      </c>
      <c r="C282" s="20" t="s">
        <v>141</v>
      </c>
      <c r="D282" s="21"/>
      <c r="E282" s="21" t="s">
        <v>144</v>
      </c>
      <c r="F282" s="20" t="s">
        <v>145</v>
      </c>
      <c r="G282" s="22">
        <v>44950.477118055562</v>
      </c>
      <c r="H282" s="22">
        <v>46785</v>
      </c>
      <c r="I282" s="20" t="s">
        <v>146</v>
      </c>
      <c r="J282" s="23">
        <v>138495618</v>
      </c>
      <c r="K282" s="24">
        <v>101051095</v>
      </c>
      <c r="L282" s="23">
        <v>100954664.64364545</v>
      </c>
      <c r="M282" s="24">
        <v>138495618</v>
      </c>
      <c r="N282" s="25">
        <v>72.893760901299999</v>
      </c>
    </row>
    <row r="283" spans="2:14" x14ac:dyDescent="0.25">
      <c r="B283" s="19" t="s">
        <v>126</v>
      </c>
      <c r="C283" s="20" t="s">
        <v>141</v>
      </c>
      <c r="D283" s="21"/>
      <c r="E283" s="21" t="s">
        <v>144</v>
      </c>
      <c r="F283" s="20" t="s">
        <v>145</v>
      </c>
      <c r="G283" s="22">
        <v>44959.651643518519</v>
      </c>
      <c r="H283" s="22">
        <v>46785</v>
      </c>
      <c r="I283" s="20" t="s">
        <v>146</v>
      </c>
      <c r="J283" s="23">
        <v>138495618</v>
      </c>
      <c r="K283" s="24">
        <v>101226164</v>
      </c>
      <c r="L283" s="23">
        <v>100946940.32571368</v>
      </c>
      <c r="M283" s="24">
        <v>138495618</v>
      </c>
      <c r="N283" s="25">
        <v>72.888183599900003</v>
      </c>
    </row>
    <row r="284" spans="2:14" x14ac:dyDescent="0.25">
      <c r="B284" s="19" t="s">
        <v>126</v>
      </c>
      <c r="C284" s="20" t="s">
        <v>141</v>
      </c>
      <c r="D284" s="21"/>
      <c r="E284" s="21" t="s">
        <v>144</v>
      </c>
      <c r="F284" s="20" t="s">
        <v>145</v>
      </c>
      <c r="G284" s="22">
        <v>45021.555717592593</v>
      </c>
      <c r="H284" s="22">
        <v>47865</v>
      </c>
      <c r="I284" s="20" t="s">
        <v>146</v>
      </c>
      <c r="J284" s="23">
        <v>81539730</v>
      </c>
      <c r="K284" s="24">
        <v>50706803</v>
      </c>
      <c r="L284" s="23">
        <v>51677423.3118103</v>
      </c>
      <c r="M284" s="24">
        <v>81539730</v>
      </c>
      <c r="N284" s="25">
        <v>63.376986055499998</v>
      </c>
    </row>
    <row r="285" spans="2:14" x14ac:dyDescent="0.25">
      <c r="B285" s="19" t="s">
        <v>126</v>
      </c>
      <c r="C285" s="20" t="s">
        <v>141</v>
      </c>
      <c r="D285" s="21"/>
      <c r="E285" s="21" t="s">
        <v>144</v>
      </c>
      <c r="F285" s="20" t="s">
        <v>145</v>
      </c>
      <c r="G285" s="22">
        <v>45124.592905092599</v>
      </c>
      <c r="H285" s="22">
        <v>45362</v>
      </c>
      <c r="I285" s="20" t="s">
        <v>146</v>
      </c>
      <c r="J285" s="23">
        <v>21361096</v>
      </c>
      <c r="K285" s="24">
        <v>20058778</v>
      </c>
      <c r="L285" s="23">
        <v>20058906.772257168</v>
      </c>
      <c r="M285" s="24">
        <v>21361096</v>
      </c>
      <c r="N285" s="25">
        <v>93.903921279399995</v>
      </c>
    </row>
    <row r="286" spans="2:14" x14ac:dyDescent="0.25">
      <c r="B286" s="19" t="s">
        <v>126</v>
      </c>
      <c r="C286" s="20" t="s">
        <v>141</v>
      </c>
      <c r="D286" s="21"/>
      <c r="E286" s="21" t="s">
        <v>144</v>
      </c>
      <c r="F286" s="20" t="s">
        <v>145</v>
      </c>
      <c r="G286" s="22">
        <v>45127.461516203708</v>
      </c>
      <c r="H286" s="22">
        <v>45362</v>
      </c>
      <c r="I286" s="20" t="s">
        <v>146</v>
      </c>
      <c r="J286" s="23">
        <v>5340274</v>
      </c>
      <c r="K286" s="24">
        <v>5018392</v>
      </c>
      <c r="L286" s="23">
        <v>5014608.6207802407</v>
      </c>
      <c r="M286" s="24">
        <v>5340274</v>
      </c>
      <c r="N286" s="25">
        <v>93.901710301400001</v>
      </c>
    </row>
    <row r="287" spans="2:14" x14ac:dyDescent="0.25">
      <c r="B287" s="19" t="s">
        <v>126</v>
      </c>
      <c r="C287" s="20" t="s">
        <v>141</v>
      </c>
      <c r="D287" s="21"/>
      <c r="E287" s="21" t="s">
        <v>144</v>
      </c>
      <c r="F287" s="20" t="s">
        <v>145</v>
      </c>
      <c r="G287" s="22">
        <v>45167.61083333334</v>
      </c>
      <c r="H287" s="22">
        <v>45362</v>
      </c>
      <c r="I287" s="20" t="s">
        <v>146</v>
      </c>
      <c r="J287" s="23">
        <v>37381917</v>
      </c>
      <c r="K287" s="24">
        <v>35740337</v>
      </c>
      <c r="L287" s="23">
        <v>35186819.749151319</v>
      </c>
      <c r="M287" s="24">
        <v>37381917</v>
      </c>
      <c r="N287" s="25">
        <v>94.127916845900003</v>
      </c>
    </row>
    <row r="288" spans="2:14" x14ac:dyDescent="0.25">
      <c r="B288" s="19" t="s">
        <v>126</v>
      </c>
      <c r="C288" s="20" t="s">
        <v>141</v>
      </c>
      <c r="D288" s="21"/>
      <c r="E288" s="21" t="s">
        <v>144</v>
      </c>
      <c r="F288" s="20" t="s">
        <v>145</v>
      </c>
      <c r="G288" s="22">
        <v>45169.522187499999</v>
      </c>
      <c r="H288" s="22">
        <v>45362</v>
      </c>
      <c r="I288" s="20" t="s">
        <v>146</v>
      </c>
      <c r="J288" s="23">
        <v>64083287</v>
      </c>
      <c r="K288" s="24">
        <v>61298739</v>
      </c>
      <c r="L288" s="23">
        <v>60320439.203574844</v>
      </c>
      <c r="M288" s="24">
        <v>64083287</v>
      </c>
      <c r="N288" s="25">
        <v>94.128191650900007</v>
      </c>
    </row>
    <row r="289" spans="2:14" x14ac:dyDescent="0.25">
      <c r="B289" s="19" t="s">
        <v>126</v>
      </c>
      <c r="C289" s="20" t="s">
        <v>141</v>
      </c>
      <c r="D289" s="21"/>
      <c r="E289" s="21" t="s">
        <v>144</v>
      </c>
      <c r="F289" s="20" t="s">
        <v>145</v>
      </c>
      <c r="G289" s="22">
        <v>45170.597592592596</v>
      </c>
      <c r="H289" s="22">
        <v>45362</v>
      </c>
      <c r="I289" s="20" t="s">
        <v>146</v>
      </c>
      <c r="J289" s="23">
        <v>58743015</v>
      </c>
      <c r="K289" s="24">
        <v>56204072</v>
      </c>
      <c r="L289" s="23">
        <v>55293816.975483395</v>
      </c>
      <c r="M289" s="24">
        <v>58743015</v>
      </c>
      <c r="N289" s="25">
        <v>94.128326534600006</v>
      </c>
    </row>
    <row r="290" spans="2:14" x14ac:dyDescent="0.25">
      <c r="B290" s="19" t="s">
        <v>126</v>
      </c>
      <c r="C290" s="20" t="s">
        <v>141</v>
      </c>
      <c r="D290" s="21"/>
      <c r="E290" s="21" t="s">
        <v>144</v>
      </c>
      <c r="F290" s="20" t="s">
        <v>145</v>
      </c>
      <c r="G290" s="22">
        <v>45243.622812500005</v>
      </c>
      <c r="H290" s="22">
        <v>45362</v>
      </c>
      <c r="I290" s="20" t="s">
        <v>146</v>
      </c>
      <c r="J290" s="23">
        <v>20912329</v>
      </c>
      <c r="K290" s="24">
        <v>20325480</v>
      </c>
      <c r="L290" s="23">
        <v>20098476.123181649</v>
      </c>
      <c r="M290" s="24">
        <v>20912329</v>
      </c>
      <c r="N290" s="25">
        <v>96.108262849100001</v>
      </c>
    </row>
    <row r="291" spans="2:14" x14ac:dyDescent="0.25">
      <c r="B291" s="19" t="s">
        <v>126</v>
      </c>
      <c r="C291" s="20" t="s">
        <v>177</v>
      </c>
      <c r="D291" s="21"/>
      <c r="E291" s="21" t="s">
        <v>144</v>
      </c>
      <c r="F291" s="20"/>
      <c r="G291" s="22">
        <v>45119.500185185185</v>
      </c>
      <c r="H291" s="22">
        <v>46461</v>
      </c>
      <c r="I291" s="20" t="s">
        <v>146</v>
      </c>
      <c r="J291" s="23">
        <v>53238625</v>
      </c>
      <c r="K291" s="24">
        <v>37635070</v>
      </c>
      <c r="L291" s="23">
        <v>37815509.590157188</v>
      </c>
      <c r="M291" s="24">
        <v>53238625</v>
      </c>
      <c r="N291" s="25">
        <v>71.030214604799994</v>
      </c>
    </row>
    <row r="292" spans="2:14" x14ac:dyDescent="0.25">
      <c r="B292" s="19" t="s">
        <v>126</v>
      </c>
      <c r="C292" s="20" t="s">
        <v>177</v>
      </c>
      <c r="D292" s="21"/>
      <c r="E292" s="21" t="s">
        <v>144</v>
      </c>
      <c r="F292" s="20"/>
      <c r="G292" s="22">
        <v>45253.606666666674</v>
      </c>
      <c r="H292" s="22">
        <v>46461</v>
      </c>
      <c r="I292" s="20" t="s">
        <v>146</v>
      </c>
      <c r="J292" s="23">
        <v>52356050</v>
      </c>
      <c r="K292" s="24">
        <v>38840109</v>
      </c>
      <c r="L292" s="23">
        <v>38374642.436517224</v>
      </c>
      <c r="M292" s="24">
        <v>52356050</v>
      </c>
      <c r="N292" s="25">
        <v>73.295526374700003</v>
      </c>
    </row>
    <row r="293" spans="2:14" x14ac:dyDescent="0.25">
      <c r="B293" s="19" t="s">
        <v>126</v>
      </c>
      <c r="C293" s="20" t="s">
        <v>177</v>
      </c>
      <c r="D293" s="21"/>
      <c r="E293" s="21" t="s">
        <v>144</v>
      </c>
      <c r="F293" s="20"/>
      <c r="G293" s="22">
        <v>45267.537870370368</v>
      </c>
      <c r="H293" s="22">
        <v>46461</v>
      </c>
      <c r="I293" s="20" t="s">
        <v>146</v>
      </c>
      <c r="J293" s="23">
        <v>337696554</v>
      </c>
      <c r="K293" s="24">
        <v>247782491</v>
      </c>
      <c r="L293" s="23">
        <v>243845588.83672222</v>
      </c>
      <c r="M293" s="24">
        <v>337696554</v>
      </c>
      <c r="N293" s="25">
        <v>72.2084918985</v>
      </c>
    </row>
    <row r="294" spans="2:14" x14ac:dyDescent="0.25">
      <c r="B294" s="19" t="s">
        <v>126</v>
      </c>
      <c r="C294" s="20" t="s">
        <v>142</v>
      </c>
      <c r="D294" s="21"/>
      <c r="E294" s="21" t="s">
        <v>144</v>
      </c>
      <c r="F294" s="20" t="s">
        <v>145</v>
      </c>
      <c r="G294" s="22">
        <v>44669.516851851855</v>
      </c>
      <c r="H294" s="22">
        <v>45446</v>
      </c>
      <c r="I294" s="20" t="s">
        <v>146</v>
      </c>
      <c r="J294" s="23">
        <v>4785340</v>
      </c>
      <c r="K294" s="24">
        <v>4040273</v>
      </c>
      <c r="L294" s="23">
        <v>4025743.9095586091</v>
      </c>
      <c r="M294" s="24">
        <v>4785340</v>
      </c>
      <c r="N294" s="25">
        <v>84.126601444399995</v>
      </c>
    </row>
    <row r="295" spans="2:14" x14ac:dyDescent="0.25">
      <c r="B295" s="19" t="s">
        <v>126</v>
      </c>
      <c r="C295" s="20" t="s">
        <v>142</v>
      </c>
      <c r="D295" s="21"/>
      <c r="E295" s="21" t="s">
        <v>144</v>
      </c>
      <c r="F295" s="20" t="s">
        <v>145</v>
      </c>
      <c r="G295" s="22">
        <v>44671.491886574076</v>
      </c>
      <c r="H295" s="22">
        <v>45446</v>
      </c>
      <c r="I295" s="20" t="s">
        <v>146</v>
      </c>
      <c r="J295" s="23">
        <v>7178010</v>
      </c>
      <c r="K295" s="24">
        <v>6063289</v>
      </c>
      <c r="L295" s="23">
        <v>6038616.4180184659</v>
      </c>
      <c r="M295" s="24">
        <v>7178010</v>
      </c>
      <c r="N295" s="25">
        <v>84.126609157900006</v>
      </c>
    </row>
    <row r="296" spans="2:14" x14ac:dyDescent="0.25">
      <c r="B296" s="19" t="s">
        <v>126</v>
      </c>
      <c r="C296" s="20" t="s">
        <v>142</v>
      </c>
      <c r="D296" s="21"/>
      <c r="E296" s="21" t="s">
        <v>144</v>
      </c>
      <c r="F296" s="20" t="s">
        <v>145</v>
      </c>
      <c r="G296" s="22">
        <v>44672.561296296291</v>
      </c>
      <c r="H296" s="22">
        <v>45446</v>
      </c>
      <c r="I296" s="20" t="s">
        <v>146</v>
      </c>
      <c r="J296" s="23">
        <v>1196335</v>
      </c>
      <c r="K296" s="24">
        <v>1010787</v>
      </c>
      <c r="L296" s="23">
        <v>1006436.0696697445</v>
      </c>
      <c r="M296" s="24">
        <v>1196335</v>
      </c>
      <c r="N296" s="25">
        <v>84.126609157900006</v>
      </c>
    </row>
    <row r="297" spans="2:14" x14ac:dyDescent="0.25">
      <c r="B297" s="19" t="s">
        <v>126</v>
      </c>
      <c r="C297" s="20" t="s">
        <v>142</v>
      </c>
      <c r="D297" s="21"/>
      <c r="E297" s="21" t="s">
        <v>144</v>
      </c>
      <c r="F297" s="20" t="s">
        <v>145</v>
      </c>
      <c r="G297" s="22">
        <v>44676.520405092589</v>
      </c>
      <c r="H297" s="22">
        <v>45446</v>
      </c>
      <c r="I297" s="20" t="s">
        <v>146</v>
      </c>
      <c r="J297" s="23">
        <v>1196335</v>
      </c>
      <c r="K297" s="24">
        <v>1011746</v>
      </c>
      <c r="L297" s="23">
        <v>1006436.0881257664</v>
      </c>
      <c r="M297" s="24">
        <v>1196335</v>
      </c>
      <c r="N297" s="25">
        <v>84.126610700699999</v>
      </c>
    </row>
    <row r="298" spans="2:14" x14ac:dyDescent="0.25">
      <c r="B298" s="19" t="s">
        <v>126</v>
      </c>
      <c r="C298" s="20" t="s">
        <v>142</v>
      </c>
      <c r="D298" s="21"/>
      <c r="E298" s="21" t="s">
        <v>144</v>
      </c>
      <c r="F298" s="20" t="s">
        <v>145</v>
      </c>
      <c r="G298" s="22">
        <v>44684.750821759262</v>
      </c>
      <c r="H298" s="22">
        <v>45446</v>
      </c>
      <c r="I298" s="20" t="s">
        <v>146</v>
      </c>
      <c r="J298" s="23">
        <v>5981675</v>
      </c>
      <c r="K298" s="24">
        <v>5068321</v>
      </c>
      <c r="L298" s="23">
        <v>5032177.3607832864</v>
      </c>
      <c r="M298" s="24">
        <v>5981675</v>
      </c>
      <c r="N298" s="25">
        <v>84.126559212700002</v>
      </c>
    </row>
    <row r="299" spans="2:14" x14ac:dyDescent="0.25">
      <c r="B299" s="19" t="s">
        <v>126</v>
      </c>
      <c r="C299" s="20" t="s">
        <v>142</v>
      </c>
      <c r="D299" s="21"/>
      <c r="E299" s="21" t="s">
        <v>144</v>
      </c>
      <c r="F299" s="20" t="s">
        <v>145</v>
      </c>
      <c r="G299" s="22">
        <v>44687.514745370368</v>
      </c>
      <c r="H299" s="22">
        <v>45446</v>
      </c>
      <c r="I299" s="20" t="s">
        <v>146</v>
      </c>
      <c r="J299" s="23">
        <v>1196335</v>
      </c>
      <c r="K299" s="24">
        <v>1014383</v>
      </c>
      <c r="L299" s="23">
        <v>1006435.0315203636</v>
      </c>
      <c r="M299" s="24">
        <v>1196335</v>
      </c>
      <c r="N299" s="25">
        <v>84.126522380500006</v>
      </c>
    </row>
    <row r="300" spans="2:14" x14ac:dyDescent="0.25">
      <c r="B300" s="19" t="s">
        <v>126</v>
      </c>
      <c r="C300" s="20" t="s">
        <v>142</v>
      </c>
      <c r="D300" s="21"/>
      <c r="E300" s="21" t="s">
        <v>144</v>
      </c>
      <c r="F300" s="20" t="s">
        <v>145</v>
      </c>
      <c r="G300" s="22">
        <v>44693.530381944445</v>
      </c>
      <c r="H300" s="22">
        <v>45446</v>
      </c>
      <c r="I300" s="20" t="s">
        <v>146</v>
      </c>
      <c r="J300" s="23">
        <v>1196335</v>
      </c>
      <c r="K300" s="24">
        <v>1015820</v>
      </c>
      <c r="L300" s="23">
        <v>1006433.7995878117</v>
      </c>
      <c r="M300" s="24">
        <v>1196335</v>
      </c>
      <c r="N300" s="25">
        <v>84.126419404900005</v>
      </c>
    </row>
    <row r="301" spans="2:14" x14ac:dyDescent="0.25">
      <c r="B301" s="19" t="s">
        <v>126</v>
      </c>
      <c r="C301" s="20" t="s">
        <v>142</v>
      </c>
      <c r="D301" s="21"/>
      <c r="E301" s="21" t="s">
        <v>144</v>
      </c>
      <c r="F301" s="20" t="s">
        <v>145</v>
      </c>
      <c r="G301" s="22">
        <v>44694.522453703707</v>
      </c>
      <c r="H301" s="22">
        <v>45446</v>
      </c>
      <c r="I301" s="20" t="s">
        <v>146</v>
      </c>
      <c r="J301" s="23">
        <v>1196335</v>
      </c>
      <c r="K301" s="24">
        <v>1016063</v>
      </c>
      <c r="L301" s="23">
        <v>1006433.7995878117</v>
      </c>
      <c r="M301" s="24">
        <v>1196335</v>
      </c>
      <c r="N301" s="25">
        <v>84.126419404900005</v>
      </c>
    </row>
    <row r="302" spans="2:14" x14ac:dyDescent="0.25">
      <c r="B302" s="19" t="s">
        <v>126</v>
      </c>
      <c r="C302" s="20" t="s">
        <v>142</v>
      </c>
      <c r="D302" s="21"/>
      <c r="E302" s="21" t="s">
        <v>144</v>
      </c>
      <c r="F302" s="20" t="s">
        <v>145</v>
      </c>
      <c r="G302" s="22">
        <v>44699.524710648147</v>
      </c>
      <c r="H302" s="22">
        <v>45446</v>
      </c>
      <c r="I302" s="20" t="s">
        <v>146</v>
      </c>
      <c r="J302" s="23">
        <v>3589005</v>
      </c>
      <c r="K302" s="24">
        <v>3051781</v>
      </c>
      <c r="L302" s="23">
        <v>3019296.2841923656</v>
      </c>
      <c r="M302" s="24">
        <v>3589005</v>
      </c>
      <c r="N302" s="25">
        <v>84.126276898300006</v>
      </c>
    </row>
    <row r="303" spans="2:14" x14ac:dyDescent="0.25">
      <c r="B303" s="19" t="s">
        <v>126</v>
      </c>
      <c r="C303" s="20" t="s">
        <v>142</v>
      </c>
      <c r="D303" s="21"/>
      <c r="E303" s="21" t="s">
        <v>144</v>
      </c>
      <c r="F303" s="20" t="s">
        <v>145</v>
      </c>
      <c r="G303" s="22">
        <v>44712.522048611107</v>
      </c>
      <c r="H303" s="22">
        <v>46171</v>
      </c>
      <c r="I303" s="20" t="s">
        <v>146</v>
      </c>
      <c r="J303" s="23">
        <v>1369748</v>
      </c>
      <c r="K303" s="24">
        <v>999998</v>
      </c>
      <c r="L303" s="23">
        <v>1000504.8280202383</v>
      </c>
      <c r="M303" s="24">
        <v>1369748</v>
      </c>
      <c r="N303" s="25">
        <v>73.0429851345</v>
      </c>
    </row>
    <row r="304" spans="2:14" x14ac:dyDescent="0.25">
      <c r="B304" s="19" t="s">
        <v>126</v>
      </c>
      <c r="C304" s="20" t="s">
        <v>142</v>
      </c>
      <c r="D304" s="21"/>
      <c r="E304" s="21" t="s">
        <v>144</v>
      </c>
      <c r="F304" s="20" t="s">
        <v>145</v>
      </c>
      <c r="G304" s="22">
        <v>44713.523229166669</v>
      </c>
      <c r="H304" s="22">
        <v>46171</v>
      </c>
      <c r="I304" s="20" t="s">
        <v>146</v>
      </c>
      <c r="J304" s="23">
        <v>4109235</v>
      </c>
      <c r="K304" s="24">
        <v>3000760</v>
      </c>
      <c r="L304" s="23">
        <v>3001512.9853814654</v>
      </c>
      <c r="M304" s="24">
        <v>4109235</v>
      </c>
      <c r="N304" s="25">
        <v>73.043108641399996</v>
      </c>
    </row>
    <row r="305" spans="2:14" x14ac:dyDescent="0.25">
      <c r="B305" s="19" t="s">
        <v>126</v>
      </c>
      <c r="C305" s="20" t="s">
        <v>142</v>
      </c>
      <c r="D305" s="21"/>
      <c r="E305" s="21" t="s">
        <v>144</v>
      </c>
      <c r="F305" s="20" t="s">
        <v>145</v>
      </c>
      <c r="G305" s="22">
        <v>44715.52888888889</v>
      </c>
      <c r="H305" s="22">
        <v>46171</v>
      </c>
      <c r="I305" s="20" t="s">
        <v>146</v>
      </c>
      <c r="J305" s="23">
        <v>1369748</v>
      </c>
      <c r="K305" s="24">
        <v>1000758</v>
      </c>
      <c r="L305" s="23">
        <v>1000506.5268217206</v>
      </c>
      <c r="M305" s="24">
        <v>1369748</v>
      </c>
      <c r="N305" s="25">
        <v>73.043109157399996</v>
      </c>
    </row>
    <row r="306" spans="2:14" x14ac:dyDescent="0.25">
      <c r="B306" s="19" t="s">
        <v>126</v>
      </c>
      <c r="C306" s="20" t="s">
        <v>142</v>
      </c>
      <c r="D306" s="21"/>
      <c r="E306" s="21" t="s">
        <v>144</v>
      </c>
      <c r="F306" s="20" t="s">
        <v>145</v>
      </c>
      <c r="G306" s="22">
        <v>44718.540046296293</v>
      </c>
      <c r="H306" s="22">
        <v>45446</v>
      </c>
      <c r="I306" s="20" t="s">
        <v>146</v>
      </c>
      <c r="J306" s="23">
        <v>4698080</v>
      </c>
      <c r="K306" s="24">
        <v>4000000</v>
      </c>
      <c r="L306" s="23">
        <v>4025693.6918028067</v>
      </c>
      <c r="M306" s="24">
        <v>4698080</v>
      </c>
      <c r="N306" s="25">
        <v>85.688061757200003</v>
      </c>
    </row>
    <row r="307" spans="2:14" x14ac:dyDescent="0.25">
      <c r="B307" s="19" t="s">
        <v>126</v>
      </c>
      <c r="C307" s="20" t="s">
        <v>142</v>
      </c>
      <c r="D307" s="21"/>
      <c r="E307" s="21" t="s">
        <v>144</v>
      </c>
      <c r="F307" s="20" t="s">
        <v>145</v>
      </c>
      <c r="G307" s="22">
        <v>44727.499120370376</v>
      </c>
      <c r="H307" s="22">
        <v>45446</v>
      </c>
      <c r="I307" s="20" t="s">
        <v>146</v>
      </c>
      <c r="J307" s="23">
        <v>2349040</v>
      </c>
      <c r="K307" s="24">
        <v>2004317</v>
      </c>
      <c r="L307" s="23">
        <v>2012856.4888398347</v>
      </c>
      <c r="M307" s="24">
        <v>2349040</v>
      </c>
      <c r="N307" s="25">
        <v>85.688472262700003</v>
      </c>
    </row>
    <row r="308" spans="2:14" x14ac:dyDescent="0.25">
      <c r="B308" s="19" t="s">
        <v>126</v>
      </c>
      <c r="C308" s="20" t="s">
        <v>142</v>
      </c>
      <c r="D308" s="21"/>
      <c r="E308" s="21" t="s">
        <v>144</v>
      </c>
      <c r="F308" s="20" t="s">
        <v>145</v>
      </c>
      <c r="G308" s="22">
        <v>44743.621203703704</v>
      </c>
      <c r="H308" s="22">
        <v>45446</v>
      </c>
      <c r="I308" s="20" t="s">
        <v>146</v>
      </c>
      <c r="J308" s="23">
        <v>7047120</v>
      </c>
      <c r="K308" s="24">
        <v>6035960</v>
      </c>
      <c r="L308" s="23">
        <v>6038606.631740083</v>
      </c>
      <c r="M308" s="24">
        <v>7047120</v>
      </c>
      <c r="N308" s="25">
        <v>85.688999644399999</v>
      </c>
    </row>
    <row r="309" spans="2:14" x14ac:dyDescent="0.25">
      <c r="B309" s="19" t="s">
        <v>126</v>
      </c>
      <c r="C309" s="20" t="s">
        <v>142</v>
      </c>
      <c r="D309" s="21"/>
      <c r="E309" s="21" t="s">
        <v>144</v>
      </c>
      <c r="F309" s="20" t="s">
        <v>145</v>
      </c>
      <c r="G309" s="22">
        <v>44746.502349537033</v>
      </c>
      <c r="H309" s="22">
        <v>45446</v>
      </c>
      <c r="I309" s="20" t="s">
        <v>146</v>
      </c>
      <c r="J309" s="23">
        <v>11745208</v>
      </c>
      <c r="K309" s="24">
        <v>10067124</v>
      </c>
      <c r="L309" s="23">
        <v>10064354.432642074</v>
      </c>
      <c r="M309" s="24">
        <v>11745208</v>
      </c>
      <c r="N309" s="25">
        <v>85.689026815399998</v>
      </c>
    </row>
    <row r="310" spans="2:14" x14ac:dyDescent="0.25">
      <c r="B310" s="19" t="s">
        <v>126</v>
      </c>
      <c r="C310" s="20" t="s">
        <v>142</v>
      </c>
      <c r="D310" s="21"/>
      <c r="E310" s="21" t="s">
        <v>144</v>
      </c>
      <c r="F310" s="20" t="s">
        <v>145</v>
      </c>
      <c r="G310" s="22">
        <v>44799.520844907413</v>
      </c>
      <c r="H310" s="22">
        <v>45446</v>
      </c>
      <c r="I310" s="20" t="s">
        <v>146</v>
      </c>
      <c r="J310" s="23">
        <v>11745208</v>
      </c>
      <c r="K310" s="24">
        <v>10194178</v>
      </c>
      <c r="L310" s="23">
        <v>10064294.82044901</v>
      </c>
      <c r="M310" s="24">
        <v>11745208</v>
      </c>
      <c r="N310" s="25">
        <v>85.688519270599997</v>
      </c>
    </row>
    <row r="311" spans="2:14" x14ac:dyDescent="0.25">
      <c r="B311" s="19" t="s">
        <v>126</v>
      </c>
      <c r="C311" s="20" t="s">
        <v>142</v>
      </c>
      <c r="D311" s="21"/>
      <c r="E311" s="21" t="s">
        <v>144</v>
      </c>
      <c r="F311" s="20" t="s">
        <v>145</v>
      </c>
      <c r="G311" s="22">
        <v>44916.580543981479</v>
      </c>
      <c r="H311" s="22">
        <v>47269</v>
      </c>
      <c r="I311" s="20" t="s">
        <v>146</v>
      </c>
      <c r="J311" s="23">
        <v>66016432</v>
      </c>
      <c r="K311" s="24">
        <v>40230137</v>
      </c>
      <c r="L311" s="23">
        <v>40022026.392509259</v>
      </c>
      <c r="M311" s="24">
        <v>66016432</v>
      </c>
      <c r="N311" s="25">
        <v>60.6243403044</v>
      </c>
    </row>
    <row r="312" spans="2:14" x14ac:dyDescent="0.25">
      <c r="B312" s="19" t="s">
        <v>126</v>
      </c>
      <c r="C312" s="20" t="s">
        <v>142</v>
      </c>
      <c r="D312" s="21"/>
      <c r="E312" s="21" t="s">
        <v>144</v>
      </c>
      <c r="F312" s="20" t="s">
        <v>145</v>
      </c>
      <c r="G312" s="22">
        <v>44936.519097222226</v>
      </c>
      <c r="H312" s="22">
        <v>47025</v>
      </c>
      <c r="I312" s="20" t="s">
        <v>146</v>
      </c>
      <c r="J312" s="23">
        <v>6927394</v>
      </c>
      <c r="K312" s="24">
        <v>4435094</v>
      </c>
      <c r="L312" s="23">
        <v>4504375.5787929017</v>
      </c>
      <c r="M312" s="24">
        <v>6927394</v>
      </c>
      <c r="N312" s="25">
        <v>65.022656121400004</v>
      </c>
    </row>
    <row r="313" spans="2:14" x14ac:dyDescent="0.25">
      <c r="B313" s="19" t="s">
        <v>126</v>
      </c>
      <c r="C313" s="20" t="s">
        <v>142</v>
      </c>
      <c r="D313" s="21"/>
      <c r="E313" s="21" t="s">
        <v>144</v>
      </c>
      <c r="F313" s="20" t="s">
        <v>145</v>
      </c>
      <c r="G313" s="22">
        <v>44957.619479166671</v>
      </c>
      <c r="H313" s="22">
        <v>45446</v>
      </c>
      <c r="I313" s="20" t="s">
        <v>146</v>
      </c>
      <c r="J313" s="23">
        <v>44104728</v>
      </c>
      <c r="K313" s="24">
        <v>39532912</v>
      </c>
      <c r="L313" s="23">
        <v>39251228.681147911</v>
      </c>
      <c r="M313" s="24">
        <v>44104728</v>
      </c>
      <c r="N313" s="25">
        <v>88.995512411199996</v>
      </c>
    </row>
    <row r="314" spans="2:14" x14ac:dyDescent="0.25">
      <c r="B314" s="19" t="s">
        <v>126</v>
      </c>
      <c r="C314" s="20" t="s">
        <v>142</v>
      </c>
      <c r="D314" s="21"/>
      <c r="E314" s="21" t="s">
        <v>144</v>
      </c>
      <c r="F314" s="20" t="s">
        <v>145</v>
      </c>
      <c r="G314" s="22">
        <v>44988.650613425925</v>
      </c>
      <c r="H314" s="22">
        <v>47025</v>
      </c>
      <c r="I314" s="20" t="s">
        <v>146</v>
      </c>
      <c r="J314" s="23">
        <v>206169863</v>
      </c>
      <c r="K314" s="24">
        <v>150082603</v>
      </c>
      <c r="L314" s="23">
        <v>150055072.42547065</v>
      </c>
      <c r="M314" s="24">
        <v>206169863</v>
      </c>
      <c r="N314" s="25">
        <v>72.782253546700005</v>
      </c>
    </row>
    <row r="315" spans="2:14" x14ac:dyDescent="0.25">
      <c r="B315" s="19" t="s">
        <v>126</v>
      </c>
      <c r="C315" s="20" t="s">
        <v>142</v>
      </c>
      <c r="D315" s="21"/>
      <c r="E315" s="21" t="s">
        <v>144</v>
      </c>
      <c r="F315" s="20" t="s">
        <v>145</v>
      </c>
      <c r="G315" s="22">
        <v>45091.532060185185</v>
      </c>
      <c r="H315" s="22">
        <v>47476</v>
      </c>
      <c r="I315" s="20" t="s">
        <v>146</v>
      </c>
      <c r="J315" s="23">
        <v>77891234</v>
      </c>
      <c r="K315" s="24">
        <v>47391769</v>
      </c>
      <c r="L315" s="23">
        <v>47224502.675295815</v>
      </c>
      <c r="M315" s="24">
        <v>77891234</v>
      </c>
      <c r="N315" s="25">
        <v>60.628777142399997</v>
      </c>
    </row>
    <row r="316" spans="2:14" x14ac:dyDescent="0.25">
      <c r="B316" s="19" t="s">
        <v>126</v>
      </c>
      <c r="C316" s="20" t="s">
        <v>142</v>
      </c>
      <c r="D316" s="21"/>
      <c r="E316" s="21" t="s">
        <v>144</v>
      </c>
      <c r="F316" s="20" t="s">
        <v>145</v>
      </c>
      <c r="G316" s="22">
        <v>45096.553506944445</v>
      </c>
      <c r="H316" s="22">
        <v>47476</v>
      </c>
      <c r="I316" s="20" t="s">
        <v>146</v>
      </c>
      <c r="J316" s="23">
        <v>44746031</v>
      </c>
      <c r="K316" s="24">
        <v>27262048</v>
      </c>
      <c r="L316" s="23">
        <v>27129130.354303531</v>
      </c>
      <c r="M316" s="24">
        <v>44746031</v>
      </c>
      <c r="N316" s="25">
        <v>60.629132345400002</v>
      </c>
    </row>
    <row r="317" spans="2:14" x14ac:dyDescent="0.25">
      <c r="B317" s="19" t="s">
        <v>126</v>
      </c>
      <c r="C317" s="20" t="s">
        <v>142</v>
      </c>
      <c r="D317" s="21"/>
      <c r="E317" s="21" t="s">
        <v>144</v>
      </c>
      <c r="F317" s="20" t="s">
        <v>145</v>
      </c>
      <c r="G317" s="22">
        <v>45111.639374999999</v>
      </c>
      <c r="H317" s="22">
        <v>48121</v>
      </c>
      <c r="I317" s="20" t="s">
        <v>146</v>
      </c>
      <c r="J317" s="23">
        <v>226704122</v>
      </c>
      <c r="K317" s="24">
        <v>113553570</v>
      </c>
      <c r="L317" s="23">
        <v>114500260.56209388</v>
      </c>
      <c r="M317" s="24">
        <v>226704122</v>
      </c>
      <c r="N317" s="25">
        <v>50.506474938300002</v>
      </c>
    </row>
    <row r="318" spans="2:14" x14ac:dyDescent="0.25">
      <c r="B318" s="19" t="s">
        <v>126</v>
      </c>
      <c r="C318" s="20" t="s">
        <v>142</v>
      </c>
      <c r="D318" s="21"/>
      <c r="E318" s="21" t="s">
        <v>144</v>
      </c>
      <c r="F318" s="20" t="s">
        <v>145</v>
      </c>
      <c r="G318" s="22">
        <v>45237.592708333337</v>
      </c>
      <c r="H318" s="22">
        <v>46171</v>
      </c>
      <c r="I318" s="20" t="s">
        <v>146</v>
      </c>
      <c r="J318" s="23">
        <v>56969741</v>
      </c>
      <c r="K318" s="24">
        <v>45419018</v>
      </c>
      <c r="L318" s="23">
        <v>45394732.131088436</v>
      </c>
      <c r="M318" s="24">
        <v>56969741</v>
      </c>
      <c r="N318" s="25">
        <v>79.682180986399999</v>
      </c>
    </row>
    <row r="319" spans="2:14" x14ac:dyDescent="0.25">
      <c r="B319" s="19" t="s">
        <v>126</v>
      </c>
      <c r="C319" s="20" t="s">
        <v>160</v>
      </c>
      <c r="D319" s="21"/>
      <c r="E319" s="21" t="s">
        <v>144</v>
      </c>
      <c r="F319" s="20" t="s">
        <v>145</v>
      </c>
      <c r="G319" s="22">
        <v>44651.52076388889</v>
      </c>
      <c r="H319" s="22">
        <v>46009</v>
      </c>
      <c r="I319" s="20" t="s">
        <v>146</v>
      </c>
      <c r="J319" s="23">
        <v>1542995</v>
      </c>
      <c r="K319" s="24">
        <v>1027699</v>
      </c>
      <c r="L319" s="23">
        <v>1028878.3920127327</v>
      </c>
      <c r="M319" s="24">
        <v>1542995</v>
      </c>
      <c r="N319" s="25">
        <v>66.680604409799997</v>
      </c>
    </row>
    <row r="320" spans="2:14" x14ac:dyDescent="0.25">
      <c r="B320" s="19" t="s">
        <v>126</v>
      </c>
      <c r="C320" s="20" t="s">
        <v>160</v>
      </c>
      <c r="D320" s="21"/>
      <c r="E320" s="21" t="s">
        <v>144</v>
      </c>
      <c r="F320" s="20" t="s">
        <v>145</v>
      </c>
      <c r="G320" s="22">
        <v>44655.391134259262</v>
      </c>
      <c r="H320" s="22">
        <v>46009</v>
      </c>
      <c r="I320" s="20" t="s">
        <v>146</v>
      </c>
      <c r="J320" s="23">
        <v>3085990</v>
      </c>
      <c r="K320" s="24">
        <v>2058435</v>
      </c>
      <c r="L320" s="23">
        <v>2057735.609551501</v>
      </c>
      <c r="M320" s="24">
        <v>3085990</v>
      </c>
      <c r="N320" s="25">
        <v>66.679918261300003</v>
      </c>
    </row>
    <row r="321" spans="2:14" x14ac:dyDescent="0.25">
      <c r="B321" s="19" t="s">
        <v>126</v>
      </c>
      <c r="C321" s="20" t="s">
        <v>160</v>
      </c>
      <c r="D321" s="21"/>
      <c r="E321" s="21" t="s">
        <v>144</v>
      </c>
      <c r="F321" s="20" t="s">
        <v>145</v>
      </c>
      <c r="G321" s="22">
        <v>44677.525995370364</v>
      </c>
      <c r="H321" s="22">
        <v>46009</v>
      </c>
      <c r="I321" s="20" t="s">
        <v>146</v>
      </c>
      <c r="J321" s="23">
        <v>1508465</v>
      </c>
      <c r="K321" s="24">
        <v>1003035</v>
      </c>
      <c r="L321" s="23">
        <v>1028849.4374904017</v>
      </c>
      <c r="M321" s="24">
        <v>1508465</v>
      </c>
      <c r="N321" s="25">
        <v>68.205058618600006</v>
      </c>
    </row>
    <row r="322" spans="2:14" x14ac:dyDescent="0.25">
      <c r="B322" s="19" t="s">
        <v>126</v>
      </c>
      <c r="C322" s="20" t="s">
        <v>160</v>
      </c>
      <c r="D322" s="21"/>
      <c r="E322" s="21" t="s">
        <v>144</v>
      </c>
      <c r="F322" s="20" t="s">
        <v>145</v>
      </c>
      <c r="G322" s="22">
        <v>44701.507557870369</v>
      </c>
      <c r="H322" s="22">
        <v>46009</v>
      </c>
      <c r="I322" s="20" t="s">
        <v>146</v>
      </c>
      <c r="J322" s="23">
        <v>1508465</v>
      </c>
      <c r="K322" s="24">
        <v>1012144</v>
      </c>
      <c r="L322" s="23">
        <v>1028901.1818004693</v>
      </c>
      <c r="M322" s="24">
        <v>1508465</v>
      </c>
      <c r="N322" s="25">
        <v>68.208488881099996</v>
      </c>
    </row>
    <row r="323" spans="2:14" x14ac:dyDescent="0.25">
      <c r="B323" s="19" t="s">
        <v>126</v>
      </c>
      <c r="C323" s="20" t="s">
        <v>160</v>
      </c>
      <c r="D323" s="21"/>
      <c r="E323" s="21" t="s">
        <v>144</v>
      </c>
      <c r="F323" s="20" t="s">
        <v>145</v>
      </c>
      <c r="G323" s="22">
        <v>44712.519953703704</v>
      </c>
      <c r="H323" s="22">
        <v>45726</v>
      </c>
      <c r="I323" s="20" t="s">
        <v>146</v>
      </c>
      <c r="J323" s="23">
        <v>1391777</v>
      </c>
      <c r="K323" s="24">
        <v>1022049</v>
      </c>
      <c r="L323" s="23">
        <v>1013335.7482200554</v>
      </c>
      <c r="M323" s="24">
        <v>1391777</v>
      </c>
      <c r="N323" s="25">
        <v>72.808772398200006</v>
      </c>
    </row>
    <row r="324" spans="2:14" x14ac:dyDescent="0.25">
      <c r="B324" s="19" t="s">
        <v>126</v>
      </c>
      <c r="C324" s="20" t="s">
        <v>160</v>
      </c>
      <c r="D324" s="21"/>
      <c r="E324" s="21" t="s">
        <v>144</v>
      </c>
      <c r="F324" s="20" t="s">
        <v>145</v>
      </c>
      <c r="G324" s="22">
        <v>44719.510405092595</v>
      </c>
      <c r="H324" s="22">
        <v>46009</v>
      </c>
      <c r="I324" s="20" t="s">
        <v>146</v>
      </c>
      <c r="J324" s="23">
        <v>1508465</v>
      </c>
      <c r="K324" s="24">
        <v>1164267</v>
      </c>
      <c r="L324" s="23">
        <v>1115349.7642006732</v>
      </c>
      <c r="M324" s="24">
        <v>1508465</v>
      </c>
      <c r="N324" s="25">
        <v>73.939386343099997</v>
      </c>
    </row>
    <row r="325" spans="2:14" x14ac:dyDescent="0.25">
      <c r="B325" s="19" t="s">
        <v>126</v>
      </c>
      <c r="C325" s="20" t="s">
        <v>160</v>
      </c>
      <c r="D325" s="21"/>
      <c r="E325" s="21" t="s">
        <v>144</v>
      </c>
      <c r="F325" s="20" t="s">
        <v>145</v>
      </c>
      <c r="G325" s="22">
        <v>44742.525625000002</v>
      </c>
      <c r="H325" s="22">
        <v>45547</v>
      </c>
      <c r="I325" s="20" t="s">
        <v>146</v>
      </c>
      <c r="J325" s="23">
        <v>6514592</v>
      </c>
      <c r="K325" s="24">
        <v>5025891</v>
      </c>
      <c r="L325" s="23">
        <v>5031144.2131143436</v>
      </c>
      <c r="M325" s="24">
        <v>6514592</v>
      </c>
      <c r="N325" s="25">
        <v>77.228845845099997</v>
      </c>
    </row>
    <row r="326" spans="2:14" x14ac:dyDescent="0.25">
      <c r="B326" s="19" t="s">
        <v>126</v>
      </c>
      <c r="C326" s="20" t="s">
        <v>160</v>
      </c>
      <c r="D326" s="21"/>
      <c r="E326" s="21" t="s">
        <v>144</v>
      </c>
      <c r="F326" s="20" t="s">
        <v>145</v>
      </c>
      <c r="G326" s="22">
        <v>44742.527222222227</v>
      </c>
      <c r="H326" s="22">
        <v>46009</v>
      </c>
      <c r="I326" s="20" t="s">
        <v>146</v>
      </c>
      <c r="J326" s="23">
        <v>1508465</v>
      </c>
      <c r="K326" s="24">
        <v>1027698</v>
      </c>
      <c r="L326" s="23">
        <v>1028875.7838149432</v>
      </c>
      <c r="M326" s="24">
        <v>1508465</v>
      </c>
      <c r="N326" s="25">
        <v>68.206805183699998</v>
      </c>
    </row>
    <row r="327" spans="2:14" x14ac:dyDescent="0.25">
      <c r="B327" s="19" t="s">
        <v>126</v>
      </c>
      <c r="C327" s="20" t="s">
        <v>160</v>
      </c>
      <c r="D327" s="21"/>
      <c r="E327" s="21" t="s">
        <v>144</v>
      </c>
      <c r="F327" s="20" t="s">
        <v>145</v>
      </c>
      <c r="G327" s="22">
        <v>44742.530798611107</v>
      </c>
      <c r="H327" s="22">
        <v>46037</v>
      </c>
      <c r="I327" s="20" t="s">
        <v>146</v>
      </c>
      <c r="J327" s="23">
        <v>3103220</v>
      </c>
      <c r="K327" s="24">
        <v>2056576</v>
      </c>
      <c r="L327" s="23">
        <v>2058939.7517562683</v>
      </c>
      <c r="M327" s="24">
        <v>3103220</v>
      </c>
      <c r="N327" s="25">
        <v>66.348494523599996</v>
      </c>
    </row>
    <row r="328" spans="2:14" x14ac:dyDescent="0.25">
      <c r="B328" s="19" t="s">
        <v>126</v>
      </c>
      <c r="C328" s="20" t="s">
        <v>160</v>
      </c>
      <c r="D328" s="21"/>
      <c r="E328" s="21" t="s">
        <v>144</v>
      </c>
      <c r="F328" s="20" t="s">
        <v>145</v>
      </c>
      <c r="G328" s="22">
        <v>44746.506076388891</v>
      </c>
      <c r="H328" s="22">
        <v>46009</v>
      </c>
      <c r="I328" s="20" t="s">
        <v>146</v>
      </c>
      <c r="J328" s="23">
        <v>6033867</v>
      </c>
      <c r="K328" s="24">
        <v>4116872</v>
      </c>
      <c r="L328" s="23">
        <v>4115461.4148975378</v>
      </c>
      <c r="M328" s="24">
        <v>6033867</v>
      </c>
      <c r="N328" s="25">
        <v>68.206034619199997</v>
      </c>
    </row>
    <row r="329" spans="2:14" x14ac:dyDescent="0.25">
      <c r="B329" s="19" t="s">
        <v>126</v>
      </c>
      <c r="C329" s="20" t="s">
        <v>160</v>
      </c>
      <c r="D329" s="21"/>
      <c r="E329" s="21" t="s">
        <v>144</v>
      </c>
      <c r="F329" s="20" t="s">
        <v>145</v>
      </c>
      <c r="G329" s="22">
        <v>44746.50612268519</v>
      </c>
      <c r="H329" s="22">
        <v>45547</v>
      </c>
      <c r="I329" s="20" t="s">
        <v>146</v>
      </c>
      <c r="J329" s="23">
        <v>2605835</v>
      </c>
      <c r="K329" s="24">
        <v>2013315</v>
      </c>
      <c r="L329" s="23">
        <v>2012468.4962426331</v>
      </c>
      <c r="M329" s="24">
        <v>2605835</v>
      </c>
      <c r="N329" s="25">
        <v>77.229314067999994</v>
      </c>
    </row>
    <row r="330" spans="2:14" x14ac:dyDescent="0.25">
      <c r="B330" s="19" t="s">
        <v>126</v>
      </c>
      <c r="C330" s="20" t="s">
        <v>160</v>
      </c>
      <c r="D330" s="21"/>
      <c r="E330" s="21" t="s">
        <v>144</v>
      </c>
      <c r="F330" s="20" t="s">
        <v>145</v>
      </c>
      <c r="G330" s="22">
        <v>44750.618148148147</v>
      </c>
      <c r="H330" s="22">
        <v>46009</v>
      </c>
      <c r="I330" s="20" t="s">
        <v>146</v>
      </c>
      <c r="J330" s="23">
        <v>6033867</v>
      </c>
      <c r="K330" s="24">
        <v>4122943</v>
      </c>
      <c r="L330" s="23">
        <v>4115413.2139681848</v>
      </c>
      <c r="M330" s="24">
        <v>6033867</v>
      </c>
      <c r="N330" s="25">
        <v>68.205235779399999</v>
      </c>
    </row>
    <row r="331" spans="2:14" x14ac:dyDescent="0.25">
      <c r="B331" s="19" t="s">
        <v>126</v>
      </c>
      <c r="C331" s="20" t="s">
        <v>160</v>
      </c>
      <c r="D331" s="21"/>
      <c r="E331" s="21" t="s">
        <v>144</v>
      </c>
      <c r="F331" s="20" t="s">
        <v>145</v>
      </c>
      <c r="G331" s="22">
        <v>44774.604293981487</v>
      </c>
      <c r="H331" s="22">
        <v>46009</v>
      </c>
      <c r="I331" s="20" t="s">
        <v>146</v>
      </c>
      <c r="J331" s="23">
        <v>14739354</v>
      </c>
      <c r="K331" s="24">
        <v>10053235</v>
      </c>
      <c r="L331" s="23">
        <v>10288708.955525249</v>
      </c>
      <c r="M331" s="24">
        <v>14739354</v>
      </c>
      <c r="N331" s="25">
        <v>69.804341191099994</v>
      </c>
    </row>
    <row r="332" spans="2:14" x14ac:dyDescent="0.25">
      <c r="B332" s="19" t="s">
        <v>126</v>
      </c>
      <c r="C332" s="20" t="s">
        <v>160</v>
      </c>
      <c r="D332" s="21"/>
      <c r="E332" s="21" t="s">
        <v>144</v>
      </c>
      <c r="F332" s="20" t="s">
        <v>145</v>
      </c>
      <c r="G332" s="22">
        <v>44776.606898148151</v>
      </c>
      <c r="H332" s="22">
        <v>46009</v>
      </c>
      <c r="I332" s="20" t="s">
        <v>146</v>
      </c>
      <c r="J332" s="23">
        <v>16213297</v>
      </c>
      <c r="K332" s="24">
        <v>11066907</v>
      </c>
      <c r="L332" s="23">
        <v>11317642.375289887</v>
      </c>
      <c r="M332" s="24">
        <v>16213297</v>
      </c>
      <c r="N332" s="25">
        <v>69.804694105600007</v>
      </c>
    </row>
    <row r="333" spans="2:14" x14ac:dyDescent="0.25">
      <c r="B333" s="19" t="s">
        <v>126</v>
      </c>
      <c r="C333" s="20" t="s">
        <v>160</v>
      </c>
      <c r="D333" s="21"/>
      <c r="E333" s="21" t="s">
        <v>144</v>
      </c>
      <c r="F333" s="20" t="s">
        <v>145</v>
      </c>
      <c r="G333" s="22">
        <v>44791.525069444448</v>
      </c>
      <c r="H333" s="22">
        <v>45547</v>
      </c>
      <c r="I333" s="20" t="s">
        <v>146</v>
      </c>
      <c r="J333" s="23">
        <v>3908757</v>
      </c>
      <c r="K333" s="24">
        <v>3069903</v>
      </c>
      <c r="L333" s="23">
        <v>3018741.9292416428</v>
      </c>
      <c r="M333" s="24">
        <v>3908757</v>
      </c>
      <c r="N333" s="25">
        <v>77.230227646299994</v>
      </c>
    </row>
    <row r="334" spans="2:14" x14ac:dyDescent="0.25">
      <c r="B334" s="19" t="s">
        <v>126</v>
      </c>
      <c r="C334" s="20" t="s">
        <v>160</v>
      </c>
      <c r="D334" s="21"/>
      <c r="E334" s="21" t="s">
        <v>144</v>
      </c>
      <c r="F334" s="20" t="s">
        <v>145</v>
      </c>
      <c r="G334" s="22">
        <v>44797.538912037038</v>
      </c>
      <c r="H334" s="22">
        <v>46262</v>
      </c>
      <c r="I334" s="20" t="s">
        <v>146</v>
      </c>
      <c r="J334" s="23">
        <v>4589916</v>
      </c>
      <c r="K334" s="24">
        <v>3024575</v>
      </c>
      <c r="L334" s="23">
        <v>3013854.882025809</v>
      </c>
      <c r="M334" s="24">
        <v>4589916</v>
      </c>
      <c r="N334" s="25">
        <v>65.662528073000004</v>
      </c>
    </row>
    <row r="335" spans="2:14" x14ac:dyDescent="0.25">
      <c r="B335" s="19" t="s">
        <v>126</v>
      </c>
      <c r="C335" s="20" t="s">
        <v>160</v>
      </c>
      <c r="D335" s="21"/>
      <c r="E335" s="21" t="s">
        <v>144</v>
      </c>
      <c r="F335" s="20" t="s">
        <v>145</v>
      </c>
      <c r="G335" s="22">
        <v>44806.52857638889</v>
      </c>
      <c r="H335" s="22">
        <v>46366</v>
      </c>
      <c r="I335" s="20" t="s">
        <v>146</v>
      </c>
      <c r="J335" s="23">
        <v>15556155</v>
      </c>
      <c r="K335" s="24">
        <v>10000004</v>
      </c>
      <c r="L335" s="23">
        <v>10010650.001141731</v>
      </c>
      <c r="M335" s="24">
        <v>15556155</v>
      </c>
      <c r="N335" s="25">
        <v>64.351698740100005</v>
      </c>
    </row>
    <row r="336" spans="2:14" x14ac:dyDescent="0.25">
      <c r="B336" s="19" t="s">
        <v>126</v>
      </c>
      <c r="C336" s="20" t="s">
        <v>160</v>
      </c>
      <c r="D336" s="21"/>
      <c r="E336" s="21" t="s">
        <v>144</v>
      </c>
      <c r="F336" s="20" t="s">
        <v>145</v>
      </c>
      <c r="G336" s="22">
        <v>44811.532314814816</v>
      </c>
      <c r="H336" s="22">
        <v>46262</v>
      </c>
      <c r="I336" s="20" t="s">
        <v>146</v>
      </c>
      <c r="J336" s="23">
        <v>4556793</v>
      </c>
      <c r="K336" s="24">
        <v>3006410</v>
      </c>
      <c r="L336" s="23">
        <v>3013851.6093908614</v>
      </c>
      <c r="M336" s="24">
        <v>4556793</v>
      </c>
      <c r="N336" s="25">
        <v>66.139752439700004</v>
      </c>
    </row>
    <row r="337" spans="2:14" x14ac:dyDescent="0.25">
      <c r="B337" s="19" t="s">
        <v>126</v>
      </c>
      <c r="C337" s="20" t="s">
        <v>160</v>
      </c>
      <c r="D337" s="21"/>
      <c r="E337" s="21" t="s">
        <v>144</v>
      </c>
      <c r="F337" s="20" t="s">
        <v>145</v>
      </c>
      <c r="G337" s="22">
        <v>44845.612835648149</v>
      </c>
      <c r="H337" s="22">
        <v>45474</v>
      </c>
      <c r="I337" s="20" t="s">
        <v>146</v>
      </c>
      <c r="J337" s="23">
        <v>8618680</v>
      </c>
      <c r="K337" s="24">
        <v>7020329</v>
      </c>
      <c r="L337" s="23">
        <v>7228750.130731645</v>
      </c>
      <c r="M337" s="24">
        <v>8618680</v>
      </c>
      <c r="N337" s="25">
        <v>83.873054002800004</v>
      </c>
    </row>
    <row r="338" spans="2:14" x14ac:dyDescent="0.25">
      <c r="B338" s="19" t="s">
        <v>126</v>
      </c>
      <c r="C338" s="20" t="s">
        <v>160</v>
      </c>
      <c r="D338" s="21"/>
      <c r="E338" s="21" t="s">
        <v>144</v>
      </c>
      <c r="F338" s="20" t="s">
        <v>145</v>
      </c>
      <c r="G338" s="22">
        <v>44873.532037037039</v>
      </c>
      <c r="H338" s="22">
        <v>45474</v>
      </c>
      <c r="I338" s="20" t="s">
        <v>146</v>
      </c>
      <c r="J338" s="23">
        <v>6156197</v>
      </c>
      <c r="K338" s="24">
        <v>5065343</v>
      </c>
      <c r="L338" s="23">
        <v>5163534.1911709746</v>
      </c>
      <c r="M338" s="24">
        <v>6156197</v>
      </c>
      <c r="N338" s="25">
        <v>83.875389159400001</v>
      </c>
    </row>
    <row r="339" spans="2:14" x14ac:dyDescent="0.25">
      <c r="B339" s="19" t="s">
        <v>126</v>
      </c>
      <c r="C339" s="20" t="s">
        <v>160</v>
      </c>
      <c r="D339" s="21"/>
      <c r="E339" s="21" t="s">
        <v>144</v>
      </c>
      <c r="F339" s="20" t="s">
        <v>145</v>
      </c>
      <c r="G339" s="22">
        <v>44879.531226851846</v>
      </c>
      <c r="H339" s="22">
        <v>45474</v>
      </c>
      <c r="I339" s="20" t="s">
        <v>146</v>
      </c>
      <c r="J339" s="23">
        <v>12312395</v>
      </c>
      <c r="K339" s="24">
        <v>10152466</v>
      </c>
      <c r="L339" s="23">
        <v>10327090.187461274</v>
      </c>
      <c r="M339" s="24">
        <v>12312395</v>
      </c>
      <c r="N339" s="25">
        <v>83.875559446099999</v>
      </c>
    </row>
    <row r="340" spans="2:14" x14ac:dyDescent="0.25">
      <c r="B340" s="19" t="s">
        <v>126</v>
      </c>
      <c r="C340" s="20" t="s">
        <v>160</v>
      </c>
      <c r="D340" s="21"/>
      <c r="E340" s="21" t="s">
        <v>144</v>
      </c>
      <c r="F340" s="20" t="s">
        <v>145</v>
      </c>
      <c r="G340" s="22">
        <v>44897.509953703709</v>
      </c>
      <c r="H340" s="22">
        <v>45474</v>
      </c>
      <c r="I340" s="20" t="s">
        <v>146</v>
      </c>
      <c r="J340" s="23">
        <v>12312395</v>
      </c>
      <c r="K340" s="24">
        <v>10109808</v>
      </c>
      <c r="L340" s="23">
        <v>10290250.150542194</v>
      </c>
      <c r="M340" s="24">
        <v>12312395</v>
      </c>
      <c r="N340" s="25">
        <v>83.576348472800007</v>
      </c>
    </row>
    <row r="341" spans="2:14" x14ac:dyDescent="0.25">
      <c r="B341" s="19" t="s">
        <v>126</v>
      </c>
      <c r="C341" s="20" t="s">
        <v>160</v>
      </c>
      <c r="D341" s="21"/>
      <c r="E341" s="21" t="s">
        <v>144</v>
      </c>
      <c r="F341" s="20" t="s">
        <v>145</v>
      </c>
      <c r="G341" s="22">
        <v>44897.510706018518</v>
      </c>
      <c r="H341" s="22">
        <v>45911</v>
      </c>
      <c r="I341" s="20" t="s">
        <v>146</v>
      </c>
      <c r="J341" s="23">
        <v>28376984</v>
      </c>
      <c r="K341" s="24">
        <v>20598355</v>
      </c>
      <c r="L341" s="23">
        <v>20129563.23694833</v>
      </c>
      <c r="M341" s="24">
        <v>28376984</v>
      </c>
      <c r="N341" s="25">
        <v>70.936232113100004</v>
      </c>
    </row>
    <row r="342" spans="2:14" x14ac:dyDescent="0.25">
      <c r="B342" s="19" t="s">
        <v>126</v>
      </c>
      <c r="C342" s="20" t="s">
        <v>160</v>
      </c>
      <c r="D342" s="21"/>
      <c r="E342" s="21" t="s">
        <v>144</v>
      </c>
      <c r="F342" s="20" t="s">
        <v>145</v>
      </c>
      <c r="G342" s="22">
        <v>44929.554085648146</v>
      </c>
      <c r="H342" s="22">
        <v>46252</v>
      </c>
      <c r="I342" s="20" t="s">
        <v>146</v>
      </c>
      <c r="J342" s="23">
        <v>88443301</v>
      </c>
      <c r="K342" s="24">
        <v>60470961</v>
      </c>
      <c r="L342" s="23">
        <v>60722289.549979374</v>
      </c>
      <c r="M342" s="24">
        <v>88443301</v>
      </c>
      <c r="N342" s="25">
        <v>68.656742640100006</v>
      </c>
    </row>
    <row r="343" spans="2:14" x14ac:dyDescent="0.25">
      <c r="B343" s="19" t="s">
        <v>126</v>
      </c>
      <c r="C343" s="20" t="s">
        <v>160</v>
      </c>
      <c r="D343" s="21"/>
      <c r="E343" s="21" t="s">
        <v>144</v>
      </c>
      <c r="F343" s="20" t="s">
        <v>145</v>
      </c>
      <c r="G343" s="22">
        <v>44993.601932870377</v>
      </c>
      <c r="H343" s="22">
        <v>45726</v>
      </c>
      <c r="I343" s="20" t="s">
        <v>146</v>
      </c>
      <c r="J343" s="23">
        <v>76613013</v>
      </c>
      <c r="K343" s="24">
        <v>67626001</v>
      </c>
      <c r="L343" s="23">
        <v>65078154.742702916</v>
      </c>
      <c r="M343" s="24">
        <v>76613013</v>
      </c>
      <c r="N343" s="25">
        <v>84.943996058099998</v>
      </c>
    </row>
    <row r="344" spans="2:14" x14ac:dyDescent="0.25">
      <c r="B344" s="19" t="s">
        <v>126</v>
      </c>
      <c r="C344" s="20" t="s">
        <v>160</v>
      </c>
      <c r="D344" s="21"/>
      <c r="E344" s="21" t="s">
        <v>144</v>
      </c>
      <c r="F344" s="20" t="s">
        <v>145</v>
      </c>
      <c r="G344" s="22">
        <v>45034.493611111109</v>
      </c>
      <c r="H344" s="22">
        <v>46037</v>
      </c>
      <c r="I344" s="20" t="s">
        <v>146</v>
      </c>
      <c r="J344" s="23">
        <v>7206440</v>
      </c>
      <c r="K344" s="24">
        <v>5179290</v>
      </c>
      <c r="L344" s="23">
        <v>5146605.9222809188</v>
      </c>
      <c r="M344" s="24">
        <v>7206440</v>
      </c>
      <c r="N344" s="25">
        <v>71.416759485699998</v>
      </c>
    </row>
    <row r="345" spans="2:14" x14ac:dyDescent="0.25">
      <c r="B345" s="19" t="s">
        <v>126</v>
      </c>
      <c r="C345" s="20" t="s">
        <v>160</v>
      </c>
      <c r="D345" s="21"/>
      <c r="E345" s="21" t="s">
        <v>144</v>
      </c>
      <c r="F345" s="20" t="s">
        <v>145</v>
      </c>
      <c r="G345" s="22">
        <v>45055.606446759266</v>
      </c>
      <c r="H345" s="22">
        <v>46037</v>
      </c>
      <c r="I345" s="20" t="s">
        <v>146</v>
      </c>
      <c r="J345" s="23">
        <v>19663196</v>
      </c>
      <c r="K345" s="24">
        <v>14107494</v>
      </c>
      <c r="L345" s="23">
        <v>14412737.709521988</v>
      </c>
      <c r="M345" s="24">
        <v>19663196</v>
      </c>
      <c r="N345" s="25">
        <v>73.298042238500003</v>
      </c>
    </row>
    <row r="346" spans="2:14" x14ac:dyDescent="0.25">
      <c r="B346" s="19" t="s">
        <v>126</v>
      </c>
      <c r="C346" s="20" t="s">
        <v>160</v>
      </c>
      <c r="D346" s="21"/>
      <c r="E346" s="21" t="s">
        <v>144</v>
      </c>
      <c r="F346" s="20" t="s">
        <v>145</v>
      </c>
      <c r="G346" s="22">
        <v>45058.53534722222</v>
      </c>
      <c r="H346" s="22">
        <v>46366</v>
      </c>
      <c r="I346" s="20" t="s">
        <v>146</v>
      </c>
      <c r="J346" s="23">
        <v>2938139</v>
      </c>
      <c r="K346" s="24">
        <v>2006412</v>
      </c>
      <c r="L346" s="23">
        <v>2002145.1010061901</v>
      </c>
      <c r="M346" s="24">
        <v>2938139</v>
      </c>
      <c r="N346" s="25">
        <v>68.143307753900004</v>
      </c>
    </row>
    <row r="347" spans="2:14" x14ac:dyDescent="0.25">
      <c r="B347" s="19" t="s">
        <v>126</v>
      </c>
      <c r="C347" s="20" t="s">
        <v>160</v>
      </c>
      <c r="D347" s="21"/>
      <c r="E347" s="21" t="s">
        <v>144</v>
      </c>
      <c r="F347" s="20" t="s">
        <v>145</v>
      </c>
      <c r="G347" s="22">
        <v>45064.656041666662</v>
      </c>
      <c r="H347" s="22">
        <v>46262</v>
      </c>
      <c r="I347" s="20" t="s">
        <v>146</v>
      </c>
      <c r="J347" s="23">
        <v>64313013</v>
      </c>
      <c r="K347" s="24">
        <v>45179690</v>
      </c>
      <c r="L347" s="23">
        <v>45264788.729893051</v>
      </c>
      <c r="M347" s="24">
        <v>64313013</v>
      </c>
      <c r="N347" s="25">
        <v>70.382006095600005</v>
      </c>
    </row>
    <row r="348" spans="2:14" x14ac:dyDescent="0.25">
      <c r="B348" s="19" t="s">
        <v>126</v>
      </c>
      <c r="C348" s="20" t="s">
        <v>160</v>
      </c>
      <c r="D348" s="21"/>
      <c r="E348" s="21" t="s">
        <v>144</v>
      </c>
      <c r="F348" s="20" t="s">
        <v>145</v>
      </c>
      <c r="G348" s="22">
        <v>45075.547662037039</v>
      </c>
      <c r="H348" s="22">
        <v>46009</v>
      </c>
      <c r="I348" s="20" t="s">
        <v>146</v>
      </c>
      <c r="J348" s="23">
        <v>13703451</v>
      </c>
      <c r="K348" s="24">
        <v>10405188</v>
      </c>
      <c r="L348" s="23">
        <v>10484757.838399841</v>
      </c>
      <c r="M348" s="24">
        <v>13703451</v>
      </c>
      <c r="N348" s="25">
        <v>76.511805956000003</v>
      </c>
    </row>
    <row r="349" spans="2:14" x14ac:dyDescent="0.25">
      <c r="B349" s="19" t="s">
        <v>126</v>
      </c>
      <c r="C349" s="20" t="s">
        <v>160</v>
      </c>
      <c r="D349" s="21"/>
      <c r="E349" s="21" t="s">
        <v>144</v>
      </c>
      <c r="F349" s="20" t="s">
        <v>145</v>
      </c>
      <c r="G349" s="22">
        <v>45078.554606481477</v>
      </c>
      <c r="H349" s="22">
        <v>46366</v>
      </c>
      <c r="I349" s="20" t="s">
        <v>146</v>
      </c>
      <c r="J349" s="23">
        <v>8814429</v>
      </c>
      <c r="K349" s="24">
        <v>6061973</v>
      </c>
      <c r="L349" s="23">
        <v>6006392.4969384251</v>
      </c>
      <c r="M349" s="24">
        <v>8814429</v>
      </c>
      <c r="N349" s="25">
        <v>68.142729346799996</v>
      </c>
    </row>
    <row r="350" spans="2:14" x14ac:dyDescent="0.25">
      <c r="B350" s="19" t="s">
        <v>126</v>
      </c>
      <c r="C350" s="20" t="s">
        <v>160</v>
      </c>
      <c r="D350" s="21"/>
      <c r="E350" s="21" t="s">
        <v>144</v>
      </c>
      <c r="F350" s="20" t="s">
        <v>145</v>
      </c>
      <c r="G350" s="22">
        <v>45086.600509259268</v>
      </c>
      <c r="H350" s="22">
        <v>46366</v>
      </c>
      <c r="I350" s="20" t="s">
        <v>146</v>
      </c>
      <c r="J350" s="23">
        <v>40834741</v>
      </c>
      <c r="K350" s="24">
        <v>28069805</v>
      </c>
      <c r="L350" s="23">
        <v>28029978.754404936</v>
      </c>
      <c r="M350" s="24">
        <v>40834741</v>
      </c>
      <c r="N350" s="25">
        <v>68.642479584699998</v>
      </c>
    </row>
    <row r="351" spans="2:14" x14ac:dyDescent="0.25">
      <c r="B351" s="19" t="s">
        <v>126</v>
      </c>
      <c r="C351" s="20" t="s">
        <v>160</v>
      </c>
      <c r="D351" s="21"/>
      <c r="E351" s="21" t="s">
        <v>144</v>
      </c>
      <c r="F351" s="20" t="s">
        <v>145</v>
      </c>
      <c r="G351" s="22">
        <v>45090.538900462969</v>
      </c>
      <c r="H351" s="22">
        <v>46366</v>
      </c>
      <c r="I351" s="20" t="s">
        <v>146</v>
      </c>
      <c r="J351" s="23">
        <v>29167682</v>
      </c>
      <c r="K351" s="24">
        <v>20078354</v>
      </c>
      <c r="L351" s="23">
        <v>20021473.048549507</v>
      </c>
      <c r="M351" s="24">
        <v>29167682</v>
      </c>
      <c r="N351" s="25">
        <v>68.642660903099994</v>
      </c>
    </row>
    <row r="352" spans="2:14" x14ac:dyDescent="0.25">
      <c r="B352" s="19" t="s">
        <v>126</v>
      </c>
      <c r="C352" s="20" t="s">
        <v>160</v>
      </c>
      <c r="D352" s="21"/>
      <c r="E352" s="21" t="s">
        <v>144</v>
      </c>
      <c r="F352" s="20" t="s">
        <v>145</v>
      </c>
      <c r="G352" s="22">
        <v>45093.602812500001</v>
      </c>
      <c r="H352" s="22">
        <v>45462</v>
      </c>
      <c r="I352" s="20" t="s">
        <v>146</v>
      </c>
      <c r="J352" s="23">
        <v>1160480</v>
      </c>
      <c r="K352" s="24">
        <v>1021472</v>
      </c>
      <c r="L352" s="23">
        <v>1027538.558450056</v>
      </c>
      <c r="M352" s="24">
        <v>1160480</v>
      </c>
      <c r="N352" s="25">
        <v>88.544271202399997</v>
      </c>
    </row>
    <row r="353" spans="2:14" x14ac:dyDescent="0.25">
      <c r="B353" s="19" t="s">
        <v>126</v>
      </c>
      <c r="C353" s="20" t="s">
        <v>160</v>
      </c>
      <c r="D353" s="21"/>
      <c r="E353" s="21" t="s">
        <v>144</v>
      </c>
      <c r="F353" s="20" t="s">
        <v>145</v>
      </c>
      <c r="G353" s="22">
        <v>45135.546469907407</v>
      </c>
      <c r="H353" s="22">
        <v>45474</v>
      </c>
      <c r="I353" s="20" t="s">
        <v>146</v>
      </c>
      <c r="J353" s="23">
        <v>5660684</v>
      </c>
      <c r="K353" s="24">
        <v>5045377</v>
      </c>
      <c r="L353" s="23">
        <v>5163620.7206536671</v>
      </c>
      <c r="M353" s="24">
        <v>5660684</v>
      </c>
      <c r="N353" s="25">
        <v>91.219024426299995</v>
      </c>
    </row>
    <row r="354" spans="2:14" x14ac:dyDescent="0.25">
      <c r="B354" s="19" t="s">
        <v>126</v>
      </c>
      <c r="C354" s="20" t="s">
        <v>160</v>
      </c>
      <c r="D354" s="21"/>
      <c r="E354" s="21" t="s">
        <v>144</v>
      </c>
      <c r="F354" s="20" t="s">
        <v>145</v>
      </c>
      <c r="G354" s="22">
        <v>45139.50549768519</v>
      </c>
      <c r="H354" s="22">
        <v>46262</v>
      </c>
      <c r="I354" s="20" t="s">
        <v>146</v>
      </c>
      <c r="J354" s="23">
        <v>56269584</v>
      </c>
      <c r="K354" s="24">
        <v>40270687</v>
      </c>
      <c r="L354" s="23">
        <v>40185078.414134063</v>
      </c>
      <c r="M354" s="24">
        <v>56269584</v>
      </c>
      <c r="N354" s="25">
        <v>71.4152754606</v>
      </c>
    </row>
    <row r="355" spans="2:14" x14ac:dyDescent="0.25">
      <c r="B355" s="19" t="s">
        <v>126</v>
      </c>
      <c r="C355" s="20" t="s">
        <v>160</v>
      </c>
      <c r="D355" s="21"/>
      <c r="E355" s="21" t="s">
        <v>144</v>
      </c>
      <c r="F355" s="20" t="s">
        <v>145</v>
      </c>
      <c r="G355" s="22">
        <v>45145.633136574077</v>
      </c>
      <c r="H355" s="22">
        <v>46252</v>
      </c>
      <c r="I355" s="20" t="s">
        <v>146</v>
      </c>
      <c r="J355" s="23">
        <v>34883563</v>
      </c>
      <c r="K355" s="24">
        <v>25977784</v>
      </c>
      <c r="L355" s="23">
        <v>26048302.814032495</v>
      </c>
      <c r="M355" s="24">
        <v>34883563</v>
      </c>
      <c r="N355" s="25">
        <v>74.672139465900003</v>
      </c>
    </row>
    <row r="356" spans="2:14" x14ac:dyDescent="0.25">
      <c r="B356" s="19" t="s">
        <v>126</v>
      </c>
      <c r="C356" s="20" t="s">
        <v>160</v>
      </c>
      <c r="D356" s="21"/>
      <c r="E356" s="21" t="s">
        <v>144</v>
      </c>
      <c r="F356" s="20" t="s">
        <v>145</v>
      </c>
      <c r="G356" s="22">
        <v>45181.579317129625</v>
      </c>
      <c r="H356" s="22">
        <v>46262</v>
      </c>
      <c r="I356" s="20" t="s">
        <v>146</v>
      </c>
      <c r="J356" s="23">
        <v>101860000</v>
      </c>
      <c r="K356" s="24">
        <v>73863500</v>
      </c>
      <c r="L356" s="23">
        <v>73437255.372681618</v>
      </c>
      <c r="M356" s="24">
        <v>101860000</v>
      </c>
      <c r="N356" s="25">
        <v>72.096264846500006</v>
      </c>
    </row>
    <row r="357" spans="2:14" x14ac:dyDescent="0.25">
      <c r="B357" s="19" t="s">
        <v>126</v>
      </c>
      <c r="C357" s="20" t="s">
        <v>160</v>
      </c>
      <c r="D357" s="21"/>
      <c r="E357" s="21" t="s">
        <v>144</v>
      </c>
      <c r="F357" s="20" t="s">
        <v>145</v>
      </c>
      <c r="G357" s="22">
        <v>45222.60055555556</v>
      </c>
      <c r="H357" s="22">
        <v>46262</v>
      </c>
      <c r="I357" s="20" t="s">
        <v>146</v>
      </c>
      <c r="J357" s="23">
        <v>38441316</v>
      </c>
      <c r="K357" s="24">
        <v>28069811</v>
      </c>
      <c r="L357" s="23">
        <v>28129477.006670844</v>
      </c>
      <c r="M357" s="24">
        <v>38441316</v>
      </c>
      <c r="N357" s="25">
        <v>73.175114521799998</v>
      </c>
    </row>
    <row r="358" spans="2:14" x14ac:dyDescent="0.25">
      <c r="B358" s="19" t="s">
        <v>126</v>
      </c>
      <c r="C358" s="20" t="s">
        <v>160</v>
      </c>
      <c r="D358" s="21"/>
      <c r="E358" s="21" t="s">
        <v>144</v>
      </c>
      <c r="F358" s="20" t="s">
        <v>145</v>
      </c>
      <c r="G358" s="22">
        <v>45265.62400462963</v>
      </c>
      <c r="H358" s="22">
        <v>45726</v>
      </c>
      <c r="I358" s="20" t="s">
        <v>146</v>
      </c>
      <c r="J358" s="23">
        <v>76900340</v>
      </c>
      <c r="K358" s="24">
        <v>66934905</v>
      </c>
      <c r="L358" s="23">
        <v>66742819.638825335</v>
      </c>
      <c r="M358" s="24">
        <v>76900340</v>
      </c>
      <c r="N358" s="25">
        <v>86.791319308599995</v>
      </c>
    </row>
    <row r="359" spans="2:14" x14ac:dyDescent="0.25">
      <c r="B359" s="19" t="s">
        <v>126</v>
      </c>
      <c r="C359" s="20" t="s">
        <v>160</v>
      </c>
      <c r="D359" s="21"/>
      <c r="E359" s="21" t="s">
        <v>144</v>
      </c>
      <c r="F359" s="20" t="s">
        <v>145</v>
      </c>
      <c r="G359" s="22">
        <v>45272.515335648146</v>
      </c>
      <c r="H359" s="22">
        <v>46262</v>
      </c>
      <c r="I359" s="20" t="s">
        <v>146</v>
      </c>
      <c r="J359" s="23">
        <v>122567670</v>
      </c>
      <c r="K359" s="24">
        <v>90941425</v>
      </c>
      <c r="L359" s="23">
        <v>90522473.267204762</v>
      </c>
      <c r="M359" s="24">
        <v>122567670</v>
      </c>
      <c r="N359" s="25">
        <v>73.855098385399998</v>
      </c>
    </row>
    <row r="360" spans="2:14" x14ac:dyDescent="0.25">
      <c r="B360" s="19" t="s">
        <v>170</v>
      </c>
      <c r="C360" s="20" t="s">
        <v>199</v>
      </c>
      <c r="D360" s="21"/>
      <c r="E360" s="21" t="s">
        <v>144</v>
      </c>
      <c r="F360" s="20" t="s">
        <v>145</v>
      </c>
      <c r="G360" s="22">
        <v>44659.629027777773</v>
      </c>
      <c r="H360" s="22">
        <v>45468</v>
      </c>
      <c r="I360" s="20" t="s">
        <v>146</v>
      </c>
      <c r="J360" s="23">
        <v>2617058</v>
      </c>
      <c r="K360" s="24">
        <v>2007534</v>
      </c>
      <c r="L360" s="23">
        <v>2003735.626644732</v>
      </c>
      <c r="M360" s="24">
        <v>2617058</v>
      </c>
      <c r="N360" s="25">
        <v>76.564433292800004</v>
      </c>
    </row>
    <row r="361" spans="2:14" x14ac:dyDescent="0.25">
      <c r="B361" s="19" t="s">
        <v>170</v>
      </c>
      <c r="C361" s="20" t="s">
        <v>199</v>
      </c>
      <c r="D361" s="21"/>
      <c r="E361" s="21" t="s">
        <v>144</v>
      </c>
      <c r="F361" s="20" t="s">
        <v>145</v>
      </c>
      <c r="G361" s="22">
        <v>44662.507592592592</v>
      </c>
      <c r="H361" s="22">
        <v>45468</v>
      </c>
      <c r="I361" s="20" t="s">
        <v>146</v>
      </c>
      <c r="J361" s="23">
        <v>2617058</v>
      </c>
      <c r="K361" s="24">
        <v>2009793</v>
      </c>
      <c r="L361" s="23">
        <v>2003742.7517324516</v>
      </c>
      <c r="M361" s="24">
        <v>2617058</v>
      </c>
      <c r="N361" s="25">
        <v>76.564705548500001</v>
      </c>
    </row>
    <row r="362" spans="2:14" x14ac:dyDescent="0.25">
      <c r="B362" s="19" t="s">
        <v>170</v>
      </c>
      <c r="C362" s="20" t="s">
        <v>199</v>
      </c>
      <c r="D362" s="21"/>
      <c r="E362" s="21" t="s">
        <v>144</v>
      </c>
      <c r="F362" s="20" t="s">
        <v>145</v>
      </c>
      <c r="G362" s="22">
        <v>44662.508148148154</v>
      </c>
      <c r="H362" s="22">
        <v>45434</v>
      </c>
      <c r="I362" s="20" t="s">
        <v>146</v>
      </c>
      <c r="J362" s="23">
        <v>2639495</v>
      </c>
      <c r="K362" s="24">
        <v>2036699</v>
      </c>
      <c r="L362" s="23">
        <v>2030213.61544785</v>
      </c>
      <c r="M362" s="24">
        <v>2639495</v>
      </c>
      <c r="N362" s="25">
        <v>76.916744128999994</v>
      </c>
    </row>
    <row r="363" spans="2:14" x14ac:dyDescent="0.25">
      <c r="B363" s="19" t="s">
        <v>170</v>
      </c>
      <c r="C363" s="20" t="s">
        <v>199</v>
      </c>
      <c r="D363" s="21"/>
      <c r="E363" s="21" t="s">
        <v>144</v>
      </c>
      <c r="F363" s="20" t="s">
        <v>145</v>
      </c>
      <c r="G363" s="22">
        <v>44684.757951388892</v>
      </c>
      <c r="H363" s="22">
        <v>45771</v>
      </c>
      <c r="I363" s="20" t="s">
        <v>146</v>
      </c>
      <c r="J363" s="23">
        <v>5436052</v>
      </c>
      <c r="K363" s="24">
        <v>4006576</v>
      </c>
      <c r="L363" s="23">
        <v>4086485.1013688031</v>
      </c>
      <c r="M363" s="24">
        <v>5436052</v>
      </c>
      <c r="N363" s="25">
        <v>75.173767678600001</v>
      </c>
    </row>
    <row r="364" spans="2:14" x14ac:dyDescent="0.25">
      <c r="B364" s="19" t="s">
        <v>170</v>
      </c>
      <c r="C364" s="20" t="s">
        <v>199</v>
      </c>
      <c r="D364" s="21"/>
      <c r="E364" s="21" t="s">
        <v>144</v>
      </c>
      <c r="F364" s="20" t="s">
        <v>145</v>
      </c>
      <c r="G364" s="22">
        <v>44691.528460648151</v>
      </c>
      <c r="H364" s="22">
        <v>45763</v>
      </c>
      <c r="I364" s="20" t="s">
        <v>146</v>
      </c>
      <c r="J364" s="23">
        <v>2718032</v>
      </c>
      <c r="K364" s="24">
        <v>2013149</v>
      </c>
      <c r="L364" s="23">
        <v>2048598.1617389708</v>
      </c>
      <c r="M364" s="24">
        <v>2718032</v>
      </c>
      <c r="N364" s="25">
        <v>75.370641763600005</v>
      </c>
    </row>
    <row r="365" spans="2:14" x14ac:dyDescent="0.25">
      <c r="B365" s="19" t="s">
        <v>170</v>
      </c>
      <c r="C365" s="20" t="s">
        <v>199</v>
      </c>
      <c r="D365" s="21"/>
      <c r="E365" s="21" t="s">
        <v>144</v>
      </c>
      <c r="F365" s="20" t="s">
        <v>145</v>
      </c>
      <c r="G365" s="22">
        <v>44711.518796296303</v>
      </c>
      <c r="H365" s="22">
        <v>45763</v>
      </c>
      <c r="I365" s="20" t="s">
        <v>146</v>
      </c>
      <c r="J365" s="23">
        <v>4077036</v>
      </c>
      <c r="K365" s="24">
        <v>3039453</v>
      </c>
      <c r="L365" s="23">
        <v>3072942.2574575623</v>
      </c>
      <c r="M365" s="24">
        <v>4077036</v>
      </c>
      <c r="N365" s="25">
        <v>75.371967710299998</v>
      </c>
    </row>
    <row r="366" spans="2:14" x14ac:dyDescent="0.25">
      <c r="B366" s="19" t="s">
        <v>170</v>
      </c>
      <c r="C366" s="20" t="s">
        <v>199</v>
      </c>
      <c r="D366" s="21"/>
      <c r="E366" s="21" t="s">
        <v>144</v>
      </c>
      <c r="F366" s="20" t="s">
        <v>145</v>
      </c>
      <c r="G366" s="22">
        <v>44713.523043981484</v>
      </c>
      <c r="H366" s="22">
        <v>45763</v>
      </c>
      <c r="I366" s="20" t="s">
        <v>146</v>
      </c>
      <c r="J366" s="23">
        <v>2718032</v>
      </c>
      <c r="K366" s="24">
        <v>2027616</v>
      </c>
      <c r="L366" s="23">
        <v>2048633.0066966508</v>
      </c>
      <c r="M366" s="24">
        <v>2718032</v>
      </c>
      <c r="N366" s="25">
        <v>75.371923755699996</v>
      </c>
    </row>
    <row r="367" spans="2:14" x14ac:dyDescent="0.25">
      <c r="B367" s="19" t="s">
        <v>170</v>
      </c>
      <c r="C367" s="20" t="s">
        <v>199</v>
      </c>
      <c r="D367" s="21"/>
      <c r="E367" s="21" t="s">
        <v>144</v>
      </c>
      <c r="F367" s="20" t="s">
        <v>145</v>
      </c>
      <c r="G367" s="22">
        <v>44742.540046296293</v>
      </c>
      <c r="H367" s="22">
        <v>46063</v>
      </c>
      <c r="I367" s="20" t="s">
        <v>146</v>
      </c>
      <c r="J367" s="23">
        <v>3047120</v>
      </c>
      <c r="K367" s="24">
        <v>2033752</v>
      </c>
      <c r="L367" s="23">
        <v>2035945.9886672185</v>
      </c>
      <c r="M367" s="24">
        <v>3047120</v>
      </c>
      <c r="N367" s="25">
        <v>66.815418777999994</v>
      </c>
    </row>
    <row r="368" spans="2:14" x14ac:dyDescent="0.25">
      <c r="B368" s="19" t="s">
        <v>170</v>
      </c>
      <c r="C368" s="20" t="s">
        <v>199</v>
      </c>
      <c r="D368" s="21"/>
      <c r="E368" s="21" t="s">
        <v>144</v>
      </c>
      <c r="F368" s="20" t="s">
        <v>145</v>
      </c>
      <c r="G368" s="22">
        <v>44750.622430555559</v>
      </c>
      <c r="H368" s="22">
        <v>45316</v>
      </c>
      <c r="I368" s="20" t="s">
        <v>146</v>
      </c>
      <c r="J368" s="23">
        <v>12574180</v>
      </c>
      <c r="K368" s="24">
        <v>10786918</v>
      </c>
      <c r="L368" s="23">
        <v>10289681.783676418</v>
      </c>
      <c r="M368" s="24">
        <v>12574180</v>
      </c>
      <c r="N368" s="25">
        <v>81.831831448900004</v>
      </c>
    </row>
    <row r="369" spans="2:14" x14ac:dyDescent="0.25">
      <c r="B369" s="19" t="s">
        <v>170</v>
      </c>
      <c r="C369" s="20" t="s">
        <v>199</v>
      </c>
      <c r="D369" s="21"/>
      <c r="E369" s="21" t="s">
        <v>144</v>
      </c>
      <c r="F369" s="20" t="s">
        <v>145</v>
      </c>
      <c r="G369" s="22">
        <v>44768.512094907412</v>
      </c>
      <c r="H369" s="22">
        <v>45763</v>
      </c>
      <c r="I369" s="20" t="s">
        <v>146</v>
      </c>
      <c r="J369" s="23">
        <v>2658196</v>
      </c>
      <c r="K369" s="24">
        <v>2004745</v>
      </c>
      <c r="L369" s="23">
        <v>2048964.7995361022</v>
      </c>
      <c r="M369" s="24">
        <v>2658196</v>
      </c>
      <c r="N369" s="25">
        <v>77.0810278676</v>
      </c>
    </row>
    <row r="370" spans="2:14" x14ac:dyDescent="0.25">
      <c r="B370" s="19" t="s">
        <v>170</v>
      </c>
      <c r="C370" s="20" t="s">
        <v>199</v>
      </c>
      <c r="D370" s="21"/>
      <c r="E370" s="21" t="s">
        <v>144</v>
      </c>
      <c r="F370" s="20" t="s">
        <v>145</v>
      </c>
      <c r="G370" s="22">
        <v>44775.643125000002</v>
      </c>
      <c r="H370" s="22">
        <v>45763</v>
      </c>
      <c r="I370" s="20" t="s">
        <v>146</v>
      </c>
      <c r="J370" s="23">
        <v>2658196</v>
      </c>
      <c r="K370" s="24">
        <v>2008548</v>
      </c>
      <c r="L370" s="23">
        <v>2048580.9846987079</v>
      </c>
      <c r="M370" s="24">
        <v>2658196</v>
      </c>
      <c r="N370" s="25">
        <v>77.066588945999996</v>
      </c>
    </row>
    <row r="371" spans="2:14" x14ac:dyDescent="0.25">
      <c r="B371" s="19" t="s">
        <v>170</v>
      </c>
      <c r="C371" s="20" t="s">
        <v>199</v>
      </c>
      <c r="D371" s="21"/>
      <c r="E371" s="21" t="s">
        <v>144</v>
      </c>
      <c r="F371" s="20" t="s">
        <v>145</v>
      </c>
      <c r="G371" s="22">
        <v>44782.526087962957</v>
      </c>
      <c r="H371" s="22">
        <v>45771</v>
      </c>
      <c r="I371" s="20" t="s">
        <v>146</v>
      </c>
      <c r="J371" s="23">
        <v>7974577</v>
      </c>
      <c r="K371" s="24">
        <v>6023671</v>
      </c>
      <c r="L371" s="23">
        <v>6129822.886278348</v>
      </c>
      <c r="M371" s="24">
        <v>7974577</v>
      </c>
      <c r="N371" s="25">
        <v>76.867059986699999</v>
      </c>
    </row>
    <row r="372" spans="2:14" x14ac:dyDescent="0.25">
      <c r="B372" s="19" t="s">
        <v>170</v>
      </c>
      <c r="C372" s="20" t="s">
        <v>199</v>
      </c>
      <c r="D372" s="21"/>
      <c r="E372" s="21" t="s">
        <v>144</v>
      </c>
      <c r="F372" s="20" t="s">
        <v>145</v>
      </c>
      <c r="G372" s="22">
        <v>44785.509340277778</v>
      </c>
      <c r="H372" s="22">
        <v>45316</v>
      </c>
      <c r="I372" s="20" t="s">
        <v>146</v>
      </c>
      <c r="J372" s="23">
        <v>4882576</v>
      </c>
      <c r="K372" s="24">
        <v>4224247</v>
      </c>
      <c r="L372" s="23">
        <v>4116442.2325596795</v>
      </c>
      <c r="M372" s="24">
        <v>4882576</v>
      </c>
      <c r="N372" s="25">
        <v>84.308820437400001</v>
      </c>
    </row>
    <row r="373" spans="2:14" x14ac:dyDescent="0.25">
      <c r="B373" s="19" t="s">
        <v>170</v>
      </c>
      <c r="C373" s="20" t="s">
        <v>199</v>
      </c>
      <c r="D373" s="21"/>
      <c r="E373" s="21" t="s">
        <v>144</v>
      </c>
      <c r="F373" s="20" t="s">
        <v>145</v>
      </c>
      <c r="G373" s="22">
        <v>44792.513460648144</v>
      </c>
      <c r="H373" s="22">
        <v>45434</v>
      </c>
      <c r="I373" s="20" t="s">
        <v>146</v>
      </c>
      <c r="J373" s="23">
        <v>3852656</v>
      </c>
      <c r="K373" s="24">
        <v>3100727</v>
      </c>
      <c r="L373" s="23">
        <v>3045246.6197501337</v>
      </c>
      <c r="M373" s="24">
        <v>3852656</v>
      </c>
      <c r="N373" s="25">
        <v>79.042785542000004</v>
      </c>
    </row>
    <row r="374" spans="2:14" x14ac:dyDescent="0.25">
      <c r="B374" s="19" t="s">
        <v>170</v>
      </c>
      <c r="C374" s="20" t="s">
        <v>199</v>
      </c>
      <c r="D374" s="21"/>
      <c r="E374" s="21" t="s">
        <v>144</v>
      </c>
      <c r="F374" s="20" t="s">
        <v>145</v>
      </c>
      <c r="G374" s="22">
        <v>44803.505902777782</v>
      </c>
      <c r="H374" s="22">
        <v>45434</v>
      </c>
      <c r="I374" s="20" t="s">
        <v>146</v>
      </c>
      <c r="J374" s="23">
        <v>2497385</v>
      </c>
      <c r="K374" s="24">
        <v>2004685</v>
      </c>
      <c r="L374" s="23">
        <v>2030167.8883804518</v>
      </c>
      <c r="M374" s="24">
        <v>2497385</v>
      </c>
      <c r="N374" s="25">
        <v>81.291746702300003</v>
      </c>
    </row>
    <row r="375" spans="2:14" x14ac:dyDescent="0.25">
      <c r="B375" s="19" t="s">
        <v>170</v>
      </c>
      <c r="C375" s="20" t="s">
        <v>199</v>
      </c>
      <c r="D375" s="21"/>
      <c r="E375" s="21" t="s">
        <v>144</v>
      </c>
      <c r="F375" s="20" t="s">
        <v>145</v>
      </c>
      <c r="G375" s="22">
        <v>44805.619918981487</v>
      </c>
      <c r="H375" s="22">
        <v>45434</v>
      </c>
      <c r="I375" s="20" t="s">
        <v>146</v>
      </c>
      <c r="J375" s="23">
        <v>7492148</v>
      </c>
      <c r="K375" s="24">
        <v>6018740</v>
      </c>
      <c r="L375" s="23">
        <v>6090519.0818341514</v>
      </c>
      <c r="M375" s="24">
        <v>7492148</v>
      </c>
      <c r="N375" s="25">
        <v>81.292028425400005</v>
      </c>
    </row>
    <row r="376" spans="2:14" x14ac:dyDescent="0.25">
      <c r="B376" s="19" t="s">
        <v>170</v>
      </c>
      <c r="C376" s="20" t="s">
        <v>199</v>
      </c>
      <c r="D376" s="21"/>
      <c r="E376" s="21" t="s">
        <v>144</v>
      </c>
      <c r="F376" s="20" t="s">
        <v>145</v>
      </c>
      <c r="G376" s="22">
        <v>44840.535023148142</v>
      </c>
      <c r="H376" s="22">
        <v>45763</v>
      </c>
      <c r="I376" s="20" t="s">
        <v>146</v>
      </c>
      <c r="J376" s="23">
        <v>33227395</v>
      </c>
      <c r="K376" s="24">
        <v>25641096</v>
      </c>
      <c r="L376" s="23">
        <v>25607281.626553837</v>
      </c>
      <c r="M376" s="24">
        <v>33227395</v>
      </c>
      <c r="N376" s="25">
        <v>77.066774649500005</v>
      </c>
    </row>
    <row r="377" spans="2:14" x14ac:dyDescent="0.25">
      <c r="B377" s="19" t="s">
        <v>170</v>
      </c>
      <c r="C377" s="20" t="s">
        <v>199</v>
      </c>
      <c r="D377" s="21"/>
      <c r="E377" s="21" t="s">
        <v>144</v>
      </c>
      <c r="F377" s="20" t="s">
        <v>145</v>
      </c>
      <c r="G377" s="22">
        <v>44865.595173611116</v>
      </c>
      <c r="H377" s="22">
        <v>45468</v>
      </c>
      <c r="I377" s="20" t="s">
        <v>146</v>
      </c>
      <c r="J377" s="23">
        <v>12399656</v>
      </c>
      <c r="K377" s="24">
        <v>10386083</v>
      </c>
      <c r="L377" s="23">
        <v>10099967.184658505</v>
      </c>
      <c r="M377" s="24">
        <v>12399656</v>
      </c>
      <c r="N377" s="25">
        <v>81.4536079441</v>
      </c>
    </row>
    <row r="378" spans="2:14" x14ac:dyDescent="0.25">
      <c r="B378" s="19" t="s">
        <v>170</v>
      </c>
      <c r="C378" s="20" t="s">
        <v>199</v>
      </c>
      <c r="D378" s="21"/>
      <c r="E378" s="21" t="s">
        <v>144</v>
      </c>
      <c r="F378" s="20" t="s">
        <v>145</v>
      </c>
      <c r="G378" s="22">
        <v>44880.529467592591</v>
      </c>
      <c r="H378" s="22">
        <v>45434</v>
      </c>
      <c r="I378" s="20" t="s">
        <v>146</v>
      </c>
      <c r="J378" s="23">
        <v>6243459</v>
      </c>
      <c r="K378" s="24">
        <v>5162021</v>
      </c>
      <c r="L378" s="23">
        <v>5075441.2735820422</v>
      </c>
      <c r="M378" s="24">
        <v>6243459</v>
      </c>
      <c r="N378" s="25">
        <v>81.292137476700006</v>
      </c>
    </row>
    <row r="379" spans="2:14" x14ac:dyDescent="0.25">
      <c r="B379" s="19" t="s">
        <v>170</v>
      </c>
      <c r="C379" s="20" t="s">
        <v>199</v>
      </c>
      <c r="D379" s="21"/>
      <c r="E379" s="21" t="s">
        <v>144</v>
      </c>
      <c r="F379" s="20" t="s">
        <v>145</v>
      </c>
      <c r="G379" s="22">
        <v>44909.561898148146</v>
      </c>
      <c r="H379" s="22">
        <v>45434</v>
      </c>
      <c r="I379" s="20" t="s">
        <v>146</v>
      </c>
      <c r="J379" s="23">
        <v>12131644</v>
      </c>
      <c r="K379" s="24">
        <v>10081986</v>
      </c>
      <c r="L379" s="23">
        <v>10151064.73919305</v>
      </c>
      <c r="M379" s="24">
        <v>12131644</v>
      </c>
      <c r="N379" s="25">
        <v>83.674271510099999</v>
      </c>
    </row>
    <row r="380" spans="2:14" x14ac:dyDescent="0.25">
      <c r="B380" s="19" t="s">
        <v>170</v>
      </c>
      <c r="C380" s="20" t="s">
        <v>199</v>
      </c>
      <c r="D380" s="21"/>
      <c r="E380" s="21" t="s">
        <v>144</v>
      </c>
      <c r="F380" s="20" t="s">
        <v>145</v>
      </c>
      <c r="G380" s="22">
        <v>44915.502314814818</v>
      </c>
      <c r="H380" s="22">
        <v>45316</v>
      </c>
      <c r="I380" s="20" t="s">
        <v>146</v>
      </c>
      <c r="J380" s="23">
        <v>42619315</v>
      </c>
      <c r="K380" s="24">
        <v>36785589</v>
      </c>
      <c r="L380" s="23">
        <v>36955780.595479116</v>
      </c>
      <c r="M380" s="24">
        <v>42619315</v>
      </c>
      <c r="N380" s="25">
        <v>86.711343425999999</v>
      </c>
    </row>
    <row r="381" spans="2:14" x14ac:dyDescent="0.25">
      <c r="B381" s="19" t="s">
        <v>170</v>
      </c>
      <c r="C381" s="20" t="s">
        <v>199</v>
      </c>
      <c r="D381" s="21"/>
      <c r="E381" s="21" t="s">
        <v>144</v>
      </c>
      <c r="F381" s="20" t="s">
        <v>145</v>
      </c>
      <c r="G381" s="22">
        <v>44993.610173611109</v>
      </c>
      <c r="H381" s="22">
        <v>45763</v>
      </c>
      <c r="I381" s="20" t="s">
        <v>146</v>
      </c>
      <c r="J381" s="23">
        <v>6346301</v>
      </c>
      <c r="K381" s="24">
        <v>5080549</v>
      </c>
      <c r="L381" s="23">
        <v>5121659.6967682047</v>
      </c>
      <c r="M381" s="24">
        <v>6346301</v>
      </c>
      <c r="N381" s="25">
        <v>80.703069343400003</v>
      </c>
    </row>
    <row r="382" spans="2:14" x14ac:dyDescent="0.25">
      <c r="B382" s="19" t="s">
        <v>170</v>
      </c>
      <c r="C382" s="20" t="s">
        <v>199</v>
      </c>
      <c r="D382" s="21"/>
      <c r="E382" s="21" t="s">
        <v>144</v>
      </c>
      <c r="F382" s="20" t="s">
        <v>145</v>
      </c>
      <c r="G382" s="22">
        <v>45069.606747685189</v>
      </c>
      <c r="H382" s="22">
        <v>45763</v>
      </c>
      <c r="I382" s="20" t="s">
        <v>146</v>
      </c>
      <c r="J382" s="23">
        <v>130130960</v>
      </c>
      <c r="K382" s="24">
        <v>106173699</v>
      </c>
      <c r="L382" s="23">
        <v>107555086.67868745</v>
      </c>
      <c r="M382" s="24">
        <v>130130960</v>
      </c>
      <c r="N382" s="25">
        <v>82.651420291299999</v>
      </c>
    </row>
    <row r="383" spans="2:14" x14ac:dyDescent="0.25">
      <c r="B383" s="19" t="s">
        <v>170</v>
      </c>
      <c r="C383" s="20" t="s">
        <v>199</v>
      </c>
      <c r="D383" s="21"/>
      <c r="E383" s="21" t="s">
        <v>144</v>
      </c>
      <c r="F383" s="20" t="s">
        <v>145</v>
      </c>
      <c r="G383" s="22">
        <v>45075.554432870362</v>
      </c>
      <c r="H383" s="22">
        <v>45763</v>
      </c>
      <c r="I383" s="20" t="s">
        <v>146</v>
      </c>
      <c r="J383" s="23">
        <v>127652272</v>
      </c>
      <c r="K383" s="24">
        <v>104354520</v>
      </c>
      <c r="L383" s="23">
        <v>105506875.85881983</v>
      </c>
      <c r="M383" s="24">
        <v>127652272</v>
      </c>
      <c r="N383" s="25">
        <v>82.651780658299998</v>
      </c>
    </row>
    <row r="384" spans="2:14" x14ac:dyDescent="0.25">
      <c r="B384" s="19" t="s">
        <v>170</v>
      </c>
      <c r="C384" s="20" t="s">
        <v>199</v>
      </c>
      <c r="D384" s="21"/>
      <c r="E384" s="21" t="s">
        <v>144</v>
      </c>
      <c r="F384" s="20" t="s">
        <v>145</v>
      </c>
      <c r="G384" s="22">
        <v>45084.54310185185</v>
      </c>
      <c r="H384" s="22">
        <v>45316</v>
      </c>
      <c r="I384" s="20" t="s">
        <v>146</v>
      </c>
      <c r="J384" s="23">
        <v>11103220</v>
      </c>
      <c r="K384" s="24">
        <v>10381686</v>
      </c>
      <c r="L384" s="23">
        <v>10289852.867963824</v>
      </c>
      <c r="M384" s="24">
        <v>11103220</v>
      </c>
      <c r="N384" s="25">
        <v>92.674493236800004</v>
      </c>
    </row>
    <row r="385" spans="2:14" x14ac:dyDescent="0.25">
      <c r="B385" s="19" t="s">
        <v>170</v>
      </c>
      <c r="C385" s="20" t="s">
        <v>199</v>
      </c>
      <c r="D385" s="21"/>
      <c r="E385" s="21" t="s">
        <v>144</v>
      </c>
      <c r="F385" s="20" t="s">
        <v>145</v>
      </c>
      <c r="G385" s="22">
        <v>45093.604525462964</v>
      </c>
      <c r="H385" s="22">
        <v>45434</v>
      </c>
      <c r="I385" s="20" t="s">
        <v>146</v>
      </c>
      <c r="J385" s="23">
        <v>3426328</v>
      </c>
      <c r="K385" s="24">
        <v>3026939</v>
      </c>
      <c r="L385" s="23">
        <v>3045375.2821446601</v>
      </c>
      <c r="M385" s="24">
        <v>3426328</v>
      </c>
      <c r="N385" s="25">
        <v>88.8816039254</v>
      </c>
    </row>
    <row r="386" spans="2:14" x14ac:dyDescent="0.25">
      <c r="B386" s="19" t="s">
        <v>126</v>
      </c>
      <c r="C386" s="20" t="s">
        <v>199</v>
      </c>
      <c r="D386" s="21"/>
      <c r="E386" s="21" t="s">
        <v>144</v>
      </c>
      <c r="F386" s="20" t="s">
        <v>145</v>
      </c>
      <c r="G386" s="22">
        <v>45278.536273148151</v>
      </c>
      <c r="H386" s="22">
        <v>45763</v>
      </c>
      <c r="I386" s="20" t="s">
        <v>146</v>
      </c>
      <c r="J386" s="23">
        <v>171028492</v>
      </c>
      <c r="K386" s="24">
        <v>147907945</v>
      </c>
      <c r="L386" s="23">
        <v>148531727.24835917</v>
      </c>
      <c r="M386" s="24">
        <v>171028492</v>
      </c>
      <c r="N386" s="25">
        <v>86.846188907699997</v>
      </c>
    </row>
    <row r="387" spans="2:14" x14ac:dyDescent="0.25">
      <c r="B387" s="19" t="s">
        <v>170</v>
      </c>
      <c r="C387" s="20" t="s">
        <v>199</v>
      </c>
      <c r="D387" s="21"/>
      <c r="E387" s="21" t="s">
        <v>144</v>
      </c>
      <c r="F387" s="20" t="s">
        <v>145</v>
      </c>
      <c r="G387" s="22">
        <v>45279.595555555563</v>
      </c>
      <c r="H387" s="22">
        <v>45763</v>
      </c>
      <c r="I387" s="20" t="s">
        <v>146</v>
      </c>
      <c r="J387" s="23">
        <v>94360550</v>
      </c>
      <c r="K387" s="24">
        <v>81630685</v>
      </c>
      <c r="L387" s="23">
        <v>81948423.005751342</v>
      </c>
      <c r="M387" s="24">
        <v>94360550</v>
      </c>
      <c r="N387" s="25">
        <v>86.846063323899997</v>
      </c>
    </row>
    <row r="388" spans="2:14" x14ac:dyDescent="0.25">
      <c r="B388" s="19" t="s">
        <v>170</v>
      </c>
      <c r="C388" s="20" t="s">
        <v>199</v>
      </c>
      <c r="D388" s="21"/>
      <c r="E388" s="21" t="s">
        <v>144</v>
      </c>
      <c r="F388" s="20" t="s">
        <v>145</v>
      </c>
      <c r="G388" s="22">
        <v>45281.506585648145</v>
      </c>
      <c r="H388" s="22">
        <v>45763</v>
      </c>
      <c r="I388" s="20" t="s">
        <v>146</v>
      </c>
      <c r="J388" s="23">
        <v>159233424</v>
      </c>
      <c r="K388" s="24">
        <v>137840549</v>
      </c>
      <c r="L388" s="23">
        <v>138287517.76463664</v>
      </c>
      <c r="M388" s="24">
        <v>159233424</v>
      </c>
      <c r="N388" s="25">
        <v>86.845785445499999</v>
      </c>
    </row>
    <row r="389" spans="2:14" s="27" customFormat="1" ht="15.75" thickBot="1" x14ac:dyDescent="0.3">
      <c r="B389" s="26"/>
      <c r="H389" s="174" t="s">
        <v>147</v>
      </c>
      <c r="I389" s="174"/>
      <c r="J389" s="28">
        <f>SUM(J11:J388)</f>
        <v>11860318093.192463</v>
      </c>
      <c r="K389" s="28">
        <f>SUM(K11:K388)</f>
        <v>8597137353</v>
      </c>
      <c r="L389" s="28">
        <f>SUM(L11:L388)</f>
        <v>8567165822.9893875</v>
      </c>
      <c r="M389" s="28">
        <f>SUM(M11:M388)</f>
        <v>11860318093.192463</v>
      </c>
      <c r="N389" s="29"/>
    </row>
    <row r="390" spans="2:14" ht="15.75" thickTop="1" x14ac:dyDescent="0.25">
      <c r="B390" s="30"/>
      <c r="C390" s="31"/>
      <c r="D390" s="31"/>
      <c r="E390" s="31"/>
      <c r="F390" s="31"/>
      <c r="G390" s="31"/>
      <c r="H390" s="31"/>
      <c r="I390" s="31"/>
      <c r="J390" s="31"/>
      <c r="K390" s="31"/>
      <c r="L390" s="31"/>
      <c r="M390" s="31"/>
      <c r="N390" s="32"/>
    </row>
    <row r="392" spans="2:14" x14ac:dyDescent="0.25">
      <c r="B392" s="11" t="s">
        <v>112</v>
      </c>
      <c r="C392" s="11"/>
      <c r="D392" s="11"/>
      <c r="E392" s="11"/>
      <c r="F392" s="11"/>
      <c r="G392" s="11"/>
      <c r="H392" s="11"/>
      <c r="I392" s="11"/>
      <c r="J392" s="11"/>
      <c r="K392" s="11"/>
      <c r="L392" s="11"/>
      <c r="M392" s="11"/>
      <c r="N392" s="11"/>
    </row>
    <row r="393" spans="2:14" x14ac:dyDescent="0.25">
      <c r="B393" s="11" t="s">
        <v>66</v>
      </c>
      <c r="C393" s="11"/>
      <c r="D393" s="11"/>
      <c r="E393" s="11"/>
      <c r="F393" s="11"/>
      <c r="G393" s="11"/>
      <c r="H393" s="11"/>
      <c r="I393" s="11"/>
      <c r="J393" s="11"/>
      <c r="K393" s="11"/>
      <c r="L393" s="11"/>
      <c r="M393" s="11"/>
      <c r="N393" s="11"/>
    </row>
    <row r="394" spans="2:14" x14ac:dyDescent="0.25">
      <c r="B394" s="13">
        <v>44926</v>
      </c>
      <c r="C394" s="11"/>
      <c r="D394" s="11"/>
      <c r="E394" s="11"/>
      <c r="F394" s="11"/>
      <c r="G394" s="11"/>
      <c r="H394" s="11"/>
      <c r="I394" s="11"/>
      <c r="J394" s="11"/>
      <c r="K394" s="11"/>
      <c r="L394" s="11"/>
      <c r="M394" s="11"/>
      <c r="N394" s="11"/>
    </row>
    <row r="395" spans="2:14" x14ac:dyDescent="0.25">
      <c r="B395" s="15"/>
      <c r="C395" s="16"/>
      <c r="D395" s="16"/>
      <c r="E395" s="16"/>
      <c r="F395" s="16"/>
      <c r="G395" s="16"/>
      <c r="H395" s="16"/>
      <c r="I395" s="16"/>
      <c r="J395" s="16"/>
      <c r="K395" s="16"/>
      <c r="L395" s="16"/>
      <c r="M395" s="16"/>
      <c r="N395" s="16"/>
    </row>
    <row r="396" spans="2:14" x14ac:dyDescent="0.25">
      <c r="B396" s="175" t="s">
        <v>200</v>
      </c>
      <c r="C396" s="175"/>
      <c r="D396" s="175"/>
      <c r="E396" s="175"/>
      <c r="F396" s="175"/>
      <c r="G396" s="175"/>
      <c r="H396" s="175"/>
      <c r="I396" s="175"/>
      <c r="J396" s="175"/>
      <c r="K396" s="175"/>
      <c r="L396" s="175"/>
      <c r="M396" s="175"/>
      <c r="N396" s="175"/>
    </row>
    <row r="397" spans="2:14" x14ac:dyDescent="0.25">
      <c r="B397" s="175"/>
      <c r="C397" s="175"/>
      <c r="D397" s="175"/>
      <c r="E397" s="175"/>
      <c r="F397" s="175"/>
      <c r="G397" s="175"/>
      <c r="H397" s="175"/>
      <c r="I397" s="175"/>
      <c r="J397" s="175"/>
      <c r="K397" s="175"/>
      <c r="L397" s="175"/>
      <c r="M397" s="175"/>
      <c r="N397" s="175"/>
    </row>
    <row r="398" spans="2:14" x14ac:dyDescent="0.25">
      <c r="B398" s="15"/>
      <c r="C398" s="16"/>
      <c r="D398" s="16"/>
      <c r="E398" s="16"/>
      <c r="F398" s="16"/>
      <c r="G398" s="16"/>
      <c r="H398" s="16"/>
      <c r="I398" s="16"/>
      <c r="J398" s="16"/>
      <c r="K398" s="16"/>
      <c r="L398" s="16"/>
      <c r="M398" s="16"/>
      <c r="N398" s="16"/>
    </row>
    <row r="399" spans="2:14" ht="30" x14ac:dyDescent="0.25">
      <c r="B399" s="18" t="s">
        <v>54</v>
      </c>
      <c r="C399" s="18" t="s">
        <v>55</v>
      </c>
      <c r="D399" s="18" t="s">
        <v>165</v>
      </c>
      <c r="E399" s="18" t="s">
        <v>56</v>
      </c>
      <c r="F399" s="18" t="s">
        <v>57</v>
      </c>
      <c r="G399" s="18" t="s">
        <v>58</v>
      </c>
      <c r="H399" s="18" t="s">
        <v>59</v>
      </c>
      <c r="I399" s="18" t="s">
        <v>60</v>
      </c>
      <c r="J399" s="18" t="s">
        <v>61</v>
      </c>
      <c r="K399" s="18" t="s">
        <v>62</v>
      </c>
      <c r="L399" s="18" t="s">
        <v>63</v>
      </c>
      <c r="M399" s="18" t="s">
        <v>64</v>
      </c>
      <c r="N399" s="18" t="s">
        <v>65</v>
      </c>
    </row>
    <row r="400" spans="2:14" x14ac:dyDescent="0.25">
      <c r="B400" s="33" t="s">
        <v>126</v>
      </c>
      <c r="C400" s="20" t="s">
        <v>128</v>
      </c>
      <c r="D400" s="21" t="s">
        <v>166</v>
      </c>
      <c r="E400" s="21" t="s">
        <v>144</v>
      </c>
      <c r="F400" s="20" t="s">
        <v>145</v>
      </c>
      <c r="G400" s="22">
        <v>44701.508668981478</v>
      </c>
      <c r="H400" s="22">
        <v>44929</v>
      </c>
      <c r="I400" s="20" t="s">
        <v>146</v>
      </c>
      <c r="J400" s="23">
        <v>1089754</v>
      </c>
      <c r="K400" s="24">
        <v>1005590</v>
      </c>
      <c r="L400" s="23">
        <v>1019635.4766455619</v>
      </c>
      <c r="M400" s="24">
        <v>1089754</v>
      </c>
      <c r="N400" s="25">
        <v>12.540419697800001</v>
      </c>
    </row>
    <row r="401" spans="2:14" x14ac:dyDescent="0.25">
      <c r="B401" s="33" t="s">
        <v>126</v>
      </c>
      <c r="C401" s="20" t="s">
        <v>128</v>
      </c>
      <c r="D401" s="21" t="s">
        <v>166</v>
      </c>
      <c r="E401" s="21" t="s">
        <v>144</v>
      </c>
      <c r="F401" s="20" t="s">
        <v>145</v>
      </c>
      <c r="G401" s="22">
        <v>44781.532048611109</v>
      </c>
      <c r="H401" s="22">
        <v>45685</v>
      </c>
      <c r="I401" s="20" t="s">
        <v>146</v>
      </c>
      <c r="J401" s="23">
        <v>19730750</v>
      </c>
      <c r="K401" s="24">
        <v>15031193</v>
      </c>
      <c r="L401" s="23">
        <v>15310649.858194195</v>
      </c>
      <c r="M401" s="24">
        <v>19730750</v>
      </c>
      <c r="N401" s="25">
        <v>13.261861205100001</v>
      </c>
    </row>
    <row r="402" spans="2:14" x14ac:dyDescent="0.25">
      <c r="B402" s="33" t="s">
        <v>126</v>
      </c>
      <c r="C402" s="20" t="s">
        <v>129</v>
      </c>
      <c r="D402" s="21" t="s">
        <v>166</v>
      </c>
      <c r="E402" s="21" t="s">
        <v>144</v>
      </c>
      <c r="F402" s="20" t="s">
        <v>145</v>
      </c>
      <c r="G402" s="22">
        <v>44631.550856481481</v>
      </c>
      <c r="H402" s="22">
        <v>47079</v>
      </c>
      <c r="I402" s="20" t="s">
        <v>146</v>
      </c>
      <c r="J402" s="23">
        <v>1757296</v>
      </c>
      <c r="K402" s="24">
        <v>1002775</v>
      </c>
      <c r="L402" s="23">
        <v>1009499.3522316329</v>
      </c>
      <c r="M402" s="24">
        <v>1757296</v>
      </c>
      <c r="N402" s="25">
        <v>11.733258597500001</v>
      </c>
    </row>
    <row r="403" spans="2:14" x14ac:dyDescent="0.25">
      <c r="B403" s="33" t="s">
        <v>126</v>
      </c>
      <c r="C403" s="20" t="s">
        <v>129</v>
      </c>
      <c r="D403" s="21" t="s">
        <v>166</v>
      </c>
      <c r="E403" s="21" t="s">
        <v>144</v>
      </c>
      <c r="F403" s="20" t="s">
        <v>145</v>
      </c>
      <c r="G403" s="22">
        <v>44655.387326388889</v>
      </c>
      <c r="H403" s="22">
        <v>47085</v>
      </c>
      <c r="I403" s="20" t="s">
        <v>146</v>
      </c>
      <c r="J403" s="23">
        <v>5271888</v>
      </c>
      <c r="K403" s="24">
        <v>3030510</v>
      </c>
      <c r="L403" s="23">
        <v>3028650.1985535282</v>
      </c>
      <c r="M403" s="24">
        <v>5271888</v>
      </c>
      <c r="N403" s="25">
        <v>11.7319678314</v>
      </c>
    </row>
    <row r="404" spans="2:14" x14ac:dyDescent="0.25">
      <c r="B404" s="33" t="s">
        <v>126</v>
      </c>
      <c r="C404" s="20" t="s">
        <v>129</v>
      </c>
      <c r="D404" s="21" t="s">
        <v>166</v>
      </c>
      <c r="E404" s="21" t="s">
        <v>144</v>
      </c>
      <c r="F404" s="20" t="s">
        <v>145</v>
      </c>
      <c r="G404" s="22">
        <v>44658.598761574074</v>
      </c>
      <c r="H404" s="22">
        <v>47079</v>
      </c>
      <c r="I404" s="20" t="s">
        <v>146</v>
      </c>
      <c r="J404" s="23">
        <v>10543776</v>
      </c>
      <c r="K404" s="24">
        <v>6066577</v>
      </c>
      <c r="L404" s="23">
        <v>6057324.7554385113</v>
      </c>
      <c r="M404" s="24">
        <v>10543776</v>
      </c>
      <c r="N404" s="25">
        <v>11.731864507799999</v>
      </c>
    </row>
    <row r="405" spans="2:14" x14ac:dyDescent="0.25">
      <c r="B405" s="33" t="s">
        <v>126</v>
      </c>
      <c r="C405" s="20" t="s">
        <v>129</v>
      </c>
      <c r="D405" s="21" t="s">
        <v>166</v>
      </c>
      <c r="E405" s="21" t="s">
        <v>144</v>
      </c>
      <c r="F405" s="20" t="s">
        <v>145</v>
      </c>
      <c r="G405" s="22">
        <v>44672.564791666664</v>
      </c>
      <c r="H405" s="22">
        <v>47079</v>
      </c>
      <c r="I405" s="20" t="s">
        <v>146</v>
      </c>
      <c r="J405" s="23">
        <v>1757296</v>
      </c>
      <c r="K405" s="24">
        <v>1051216</v>
      </c>
      <c r="L405" s="23">
        <v>1042627.7077047972</v>
      </c>
      <c r="M405" s="24">
        <v>1757296</v>
      </c>
      <c r="N405" s="25">
        <v>10.909418456999999</v>
      </c>
    </row>
    <row r="406" spans="2:14" x14ac:dyDescent="0.25">
      <c r="B406" s="33" t="s">
        <v>126</v>
      </c>
      <c r="C406" s="20" t="s">
        <v>129</v>
      </c>
      <c r="D406" s="21" t="s">
        <v>166</v>
      </c>
      <c r="E406" s="21" t="s">
        <v>144</v>
      </c>
      <c r="F406" s="20" t="s">
        <v>145</v>
      </c>
      <c r="G406" s="22">
        <v>44679.596168981479</v>
      </c>
      <c r="H406" s="22">
        <v>47079</v>
      </c>
      <c r="I406" s="20" t="s">
        <v>146</v>
      </c>
      <c r="J406" s="23">
        <v>8786480</v>
      </c>
      <c r="K406" s="24">
        <v>5087842</v>
      </c>
      <c r="L406" s="23">
        <v>5047765.2108403482</v>
      </c>
      <c r="M406" s="24">
        <v>8786480</v>
      </c>
      <c r="N406" s="25">
        <v>11.731892089800001</v>
      </c>
    </row>
    <row r="407" spans="2:14" x14ac:dyDescent="0.25">
      <c r="B407" s="33" t="s">
        <v>126</v>
      </c>
      <c r="C407" s="20" t="s">
        <v>129</v>
      </c>
      <c r="D407" s="21" t="s">
        <v>166</v>
      </c>
      <c r="E407" s="21" t="s">
        <v>144</v>
      </c>
      <c r="F407" s="20" t="s">
        <v>145</v>
      </c>
      <c r="G407" s="22">
        <v>44690.508402777778</v>
      </c>
      <c r="H407" s="22">
        <v>47079</v>
      </c>
      <c r="I407" s="20" t="s">
        <v>146</v>
      </c>
      <c r="J407" s="23">
        <v>1757296</v>
      </c>
      <c r="K407" s="24">
        <v>1056762</v>
      </c>
      <c r="L407" s="23">
        <v>1042782.0081451933</v>
      </c>
      <c r="M407" s="24">
        <v>1757296</v>
      </c>
      <c r="N407" s="25">
        <v>10.9056694336</v>
      </c>
    </row>
    <row r="408" spans="2:14" x14ac:dyDescent="0.25">
      <c r="B408" s="33" t="s">
        <v>126</v>
      </c>
      <c r="C408" s="20" t="s">
        <v>129</v>
      </c>
      <c r="D408" s="21" t="s">
        <v>166</v>
      </c>
      <c r="E408" s="21" t="s">
        <v>144</v>
      </c>
      <c r="F408" s="20" t="s">
        <v>145</v>
      </c>
      <c r="G408" s="22">
        <v>44736.544548611113</v>
      </c>
      <c r="H408" s="22">
        <v>47079</v>
      </c>
      <c r="I408" s="20" t="s">
        <v>146</v>
      </c>
      <c r="J408" s="23">
        <v>1729248</v>
      </c>
      <c r="K408" s="24">
        <v>1007089</v>
      </c>
      <c r="L408" s="23">
        <v>1009537.6557655506</v>
      </c>
      <c r="M408" s="24">
        <v>1729248</v>
      </c>
      <c r="N408" s="25">
        <v>11.732283691399999</v>
      </c>
    </row>
    <row r="409" spans="2:14" x14ac:dyDescent="0.25">
      <c r="B409" s="33" t="s">
        <v>126</v>
      </c>
      <c r="C409" s="20" t="s">
        <v>129</v>
      </c>
      <c r="D409" s="21" t="s">
        <v>166</v>
      </c>
      <c r="E409" s="21" t="s">
        <v>144</v>
      </c>
      <c r="F409" s="20" t="s">
        <v>145</v>
      </c>
      <c r="G409" s="22">
        <v>44739.60460648148</v>
      </c>
      <c r="H409" s="22">
        <v>47079</v>
      </c>
      <c r="I409" s="20" t="s">
        <v>146</v>
      </c>
      <c r="J409" s="23">
        <v>8646240</v>
      </c>
      <c r="K409" s="24">
        <v>5040066</v>
      </c>
      <c r="L409" s="23">
        <v>5047716.4806413306</v>
      </c>
      <c r="M409" s="24">
        <v>8646240</v>
      </c>
      <c r="N409" s="25">
        <v>11.7321401367</v>
      </c>
    </row>
    <row r="410" spans="2:14" x14ac:dyDescent="0.25">
      <c r="B410" s="33" t="s">
        <v>126</v>
      </c>
      <c r="C410" s="20" t="s">
        <v>129</v>
      </c>
      <c r="D410" s="21" t="s">
        <v>166</v>
      </c>
      <c r="E410" s="21" t="s">
        <v>144</v>
      </c>
      <c r="F410" s="20" t="s">
        <v>145</v>
      </c>
      <c r="G410" s="22">
        <v>44743.618680555555</v>
      </c>
      <c r="H410" s="22">
        <v>47079</v>
      </c>
      <c r="I410" s="20" t="s">
        <v>146</v>
      </c>
      <c r="J410" s="23">
        <v>15563232</v>
      </c>
      <c r="K410" s="24">
        <v>9083219</v>
      </c>
      <c r="L410" s="23">
        <v>9085946.2994824722</v>
      </c>
      <c r="M410" s="24">
        <v>15563232</v>
      </c>
      <c r="N410" s="25">
        <v>11.7319799805</v>
      </c>
    </row>
    <row r="411" spans="2:14" x14ac:dyDescent="0.25">
      <c r="B411" s="33" t="s">
        <v>126</v>
      </c>
      <c r="C411" s="20" t="s">
        <v>129</v>
      </c>
      <c r="D411" s="21" t="s">
        <v>166</v>
      </c>
      <c r="E411" s="21" t="s">
        <v>144</v>
      </c>
      <c r="F411" s="20" t="s">
        <v>145</v>
      </c>
      <c r="G411" s="22">
        <v>44753.616932870369</v>
      </c>
      <c r="H411" s="22">
        <v>45996</v>
      </c>
      <c r="I411" s="20" t="s">
        <v>146</v>
      </c>
      <c r="J411" s="23">
        <v>6833900</v>
      </c>
      <c r="K411" s="24">
        <v>5046026</v>
      </c>
      <c r="L411" s="23">
        <v>5031686.7800193336</v>
      </c>
      <c r="M411" s="24">
        <v>6833900</v>
      </c>
      <c r="N411" s="25">
        <v>10.918068847700001</v>
      </c>
    </row>
    <row r="412" spans="2:14" x14ac:dyDescent="0.25">
      <c r="B412" s="33" t="s">
        <v>126</v>
      </c>
      <c r="C412" s="20" t="s">
        <v>129</v>
      </c>
      <c r="D412" s="21" t="s">
        <v>166</v>
      </c>
      <c r="E412" s="21" t="s">
        <v>144</v>
      </c>
      <c r="F412" s="20" t="s">
        <v>145</v>
      </c>
      <c r="G412" s="22">
        <v>44763.593148148146</v>
      </c>
      <c r="H412" s="22">
        <v>45996</v>
      </c>
      <c r="I412" s="20" t="s">
        <v>146</v>
      </c>
      <c r="J412" s="23">
        <v>6833900</v>
      </c>
      <c r="K412" s="24">
        <v>5060410</v>
      </c>
      <c r="L412" s="23">
        <v>5031720.2718167175</v>
      </c>
      <c r="M412" s="24">
        <v>6833900</v>
      </c>
      <c r="N412" s="25">
        <v>10.9177788086</v>
      </c>
    </row>
    <row r="413" spans="2:14" x14ac:dyDescent="0.25">
      <c r="B413" s="33" t="s">
        <v>126</v>
      </c>
      <c r="C413" s="20" t="s">
        <v>129</v>
      </c>
      <c r="D413" s="21" t="s">
        <v>166</v>
      </c>
      <c r="E413" s="21" t="s">
        <v>144</v>
      </c>
      <c r="F413" s="20" t="s">
        <v>145</v>
      </c>
      <c r="G413" s="22">
        <v>44767.526203703703</v>
      </c>
      <c r="H413" s="22">
        <v>45996</v>
      </c>
      <c r="I413" s="20" t="s">
        <v>146</v>
      </c>
      <c r="J413" s="23">
        <v>6833900</v>
      </c>
      <c r="K413" s="24">
        <v>5066165</v>
      </c>
      <c r="L413" s="23">
        <v>5031723.6548449835</v>
      </c>
      <c r="M413" s="24">
        <v>6833900</v>
      </c>
      <c r="N413" s="25">
        <v>10.9177495117</v>
      </c>
    </row>
    <row r="414" spans="2:14" x14ac:dyDescent="0.25">
      <c r="B414" s="33" t="s">
        <v>126</v>
      </c>
      <c r="C414" s="20" t="s">
        <v>129</v>
      </c>
      <c r="D414" s="21" t="s">
        <v>166</v>
      </c>
      <c r="E414" s="21" t="s">
        <v>144</v>
      </c>
      <c r="F414" s="20" t="s">
        <v>145</v>
      </c>
      <c r="G414" s="22">
        <v>44776.606249999997</v>
      </c>
      <c r="H414" s="22">
        <v>45996</v>
      </c>
      <c r="I414" s="20" t="s">
        <v>146</v>
      </c>
      <c r="J414" s="23">
        <v>13667811</v>
      </c>
      <c r="K414" s="24">
        <v>10158219</v>
      </c>
      <c r="L414" s="23">
        <v>10063428.399805631</v>
      </c>
      <c r="M414" s="24">
        <v>13667811</v>
      </c>
      <c r="N414" s="25">
        <v>10.917868652299999</v>
      </c>
    </row>
    <row r="415" spans="2:14" x14ac:dyDescent="0.25">
      <c r="B415" s="33" t="s">
        <v>126</v>
      </c>
      <c r="C415" s="20" t="s">
        <v>129</v>
      </c>
      <c r="D415" s="21" t="s">
        <v>166</v>
      </c>
      <c r="E415" s="21" t="s">
        <v>144</v>
      </c>
      <c r="F415" s="20" t="s">
        <v>145</v>
      </c>
      <c r="G415" s="22">
        <v>44809.594652777778</v>
      </c>
      <c r="H415" s="22">
        <v>45996</v>
      </c>
      <c r="I415" s="20" t="s">
        <v>146</v>
      </c>
      <c r="J415" s="23">
        <v>6833900</v>
      </c>
      <c r="K415" s="24">
        <v>5126577</v>
      </c>
      <c r="L415" s="23">
        <v>5031397.7719797865</v>
      </c>
      <c r="M415" s="24">
        <v>6833900</v>
      </c>
      <c r="N415" s="25">
        <v>10.920571777299999</v>
      </c>
    </row>
    <row r="416" spans="2:14" x14ac:dyDescent="0.25">
      <c r="B416" s="33" t="s">
        <v>126</v>
      </c>
      <c r="C416" s="20" t="s">
        <v>129</v>
      </c>
      <c r="D416" s="21" t="s">
        <v>166</v>
      </c>
      <c r="E416" s="21" t="s">
        <v>144</v>
      </c>
      <c r="F416" s="20" t="s">
        <v>145</v>
      </c>
      <c r="G416" s="22">
        <v>44854.531099537038</v>
      </c>
      <c r="H416" s="22">
        <v>45996</v>
      </c>
      <c r="I416" s="20" t="s">
        <v>146</v>
      </c>
      <c r="J416" s="23">
        <v>2681205</v>
      </c>
      <c r="K416" s="24">
        <v>2024164</v>
      </c>
      <c r="L416" s="23">
        <v>2012699.0052524784</v>
      </c>
      <c r="M416" s="24">
        <v>2681205</v>
      </c>
      <c r="N416" s="25">
        <v>10.917553222700001</v>
      </c>
    </row>
    <row r="417" spans="2:14" x14ac:dyDescent="0.25">
      <c r="B417" s="33" t="s">
        <v>126</v>
      </c>
      <c r="C417" s="20" t="s">
        <v>129</v>
      </c>
      <c r="D417" s="21" t="s">
        <v>166</v>
      </c>
      <c r="E417" s="21" t="s">
        <v>144</v>
      </c>
      <c r="F417" s="20" t="s">
        <v>145</v>
      </c>
      <c r="G417" s="22">
        <v>44865.592222222222</v>
      </c>
      <c r="H417" s="22">
        <v>45996</v>
      </c>
      <c r="I417" s="20" t="s">
        <v>146</v>
      </c>
      <c r="J417" s="23">
        <v>16087233</v>
      </c>
      <c r="K417" s="24">
        <v>12182960</v>
      </c>
      <c r="L417" s="23">
        <v>12076188.4186489</v>
      </c>
      <c r="M417" s="24">
        <v>16087233</v>
      </c>
      <c r="N417" s="25">
        <v>10.9175932617</v>
      </c>
    </row>
    <row r="418" spans="2:14" x14ac:dyDescent="0.25">
      <c r="B418" s="33" t="s">
        <v>126</v>
      </c>
      <c r="C418" s="20" t="s">
        <v>129</v>
      </c>
      <c r="D418" s="21" t="s">
        <v>166</v>
      </c>
      <c r="E418" s="21" t="s">
        <v>144</v>
      </c>
      <c r="F418" s="20" t="s">
        <v>145</v>
      </c>
      <c r="G418" s="22">
        <v>44866.543055555558</v>
      </c>
      <c r="H418" s="22">
        <v>45996</v>
      </c>
      <c r="I418" s="20" t="s">
        <v>146</v>
      </c>
      <c r="J418" s="23">
        <v>48261699</v>
      </c>
      <c r="K418" s="24">
        <v>36559234</v>
      </c>
      <c r="L418" s="23">
        <v>36228544.95766031</v>
      </c>
      <c r="M418" s="24">
        <v>48261699</v>
      </c>
      <c r="N418" s="25">
        <v>10.917617675800001</v>
      </c>
    </row>
    <row r="419" spans="2:14" x14ac:dyDescent="0.25">
      <c r="B419" s="33" t="s">
        <v>126</v>
      </c>
      <c r="C419" s="20" t="s">
        <v>129</v>
      </c>
      <c r="D419" s="21" t="s">
        <v>166</v>
      </c>
      <c r="E419" s="21" t="s">
        <v>144</v>
      </c>
      <c r="F419" s="20" t="s">
        <v>145</v>
      </c>
      <c r="G419" s="22">
        <v>44872.624050925922</v>
      </c>
      <c r="H419" s="22">
        <v>45996</v>
      </c>
      <c r="I419" s="20" t="s">
        <v>146</v>
      </c>
      <c r="J419" s="23">
        <v>33515068</v>
      </c>
      <c r="K419" s="24">
        <v>25431507</v>
      </c>
      <c r="L419" s="23">
        <v>25158586.256909154</v>
      </c>
      <c r="M419" s="24">
        <v>33515068</v>
      </c>
      <c r="N419" s="25">
        <v>10.9178334961</v>
      </c>
    </row>
    <row r="420" spans="2:14" x14ac:dyDescent="0.25">
      <c r="B420" s="33" t="s">
        <v>126</v>
      </c>
      <c r="C420" s="20" t="s">
        <v>129</v>
      </c>
      <c r="D420" s="21" t="s">
        <v>166</v>
      </c>
      <c r="E420" s="21" t="s">
        <v>144</v>
      </c>
      <c r="F420" s="20" t="s">
        <v>145</v>
      </c>
      <c r="G420" s="22">
        <v>44900.594826388886</v>
      </c>
      <c r="H420" s="22">
        <v>45996</v>
      </c>
      <c r="I420" s="20" t="s">
        <v>146</v>
      </c>
      <c r="J420" s="23">
        <v>26812058</v>
      </c>
      <c r="K420" s="24">
        <v>20506302</v>
      </c>
      <c r="L420" s="23">
        <v>20125627.405303609</v>
      </c>
      <c r="M420" s="24">
        <v>26812058</v>
      </c>
      <c r="N420" s="25">
        <v>10.9205288086</v>
      </c>
    </row>
    <row r="421" spans="2:14" x14ac:dyDescent="0.25">
      <c r="B421" s="33" t="s">
        <v>126</v>
      </c>
      <c r="C421" s="20" t="s">
        <v>129</v>
      </c>
      <c r="D421" s="21" t="s">
        <v>166</v>
      </c>
      <c r="E421" s="21" t="s">
        <v>144</v>
      </c>
      <c r="F421" s="20" t="s">
        <v>145</v>
      </c>
      <c r="G421" s="22">
        <v>44909.544814814813</v>
      </c>
      <c r="H421" s="22">
        <v>45996</v>
      </c>
      <c r="I421" s="20" t="s">
        <v>146</v>
      </c>
      <c r="J421" s="23">
        <v>15769644</v>
      </c>
      <c r="K421" s="24">
        <v>12017259</v>
      </c>
      <c r="L421" s="23">
        <v>12075410.354591815</v>
      </c>
      <c r="M421" s="24">
        <v>15769644</v>
      </c>
      <c r="N421" s="25">
        <v>10.920400878900001</v>
      </c>
    </row>
    <row r="422" spans="2:14" x14ac:dyDescent="0.25">
      <c r="B422" s="33" t="s">
        <v>126</v>
      </c>
      <c r="C422" s="20" t="s">
        <v>129</v>
      </c>
      <c r="D422" s="21" t="s">
        <v>166</v>
      </c>
      <c r="E422" s="21" t="s">
        <v>144</v>
      </c>
      <c r="F422" s="20" t="s">
        <v>145</v>
      </c>
      <c r="G422" s="22">
        <v>44915.501666666663</v>
      </c>
      <c r="H422" s="22">
        <v>47079</v>
      </c>
      <c r="I422" s="20" t="s">
        <v>146</v>
      </c>
      <c r="J422" s="23">
        <v>8365760</v>
      </c>
      <c r="K422" s="24">
        <v>5030822</v>
      </c>
      <c r="L422" s="23">
        <v>5047674.2739296407</v>
      </c>
      <c r="M422" s="24">
        <v>8365760</v>
      </c>
      <c r="N422" s="25">
        <v>11.7323549805</v>
      </c>
    </row>
    <row r="423" spans="2:14" x14ac:dyDescent="0.25">
      <c r="B423" s="33" t="s">
        <v>126</v>
      </c>
      <c r="C423" s="20" t="s">
        <v>129</v>
      </c>
      <c r="D423" s="21" t="s">
        <v>166</v>
      </c>
      <c r="E423" s="21" t="s">
        <v>144</v>
      </c>
      <c r="F423" s="20" t="s">
        <v>145</v>
      </c>
      <c r="G423" s="22">
        <v>44921.589618055557</v>
      </c>
      <c r="H423" s="22">
        <v>45996</v>
      </c>
      <c r="I423" s="20" t="s">
        <v>146</v>
      </c>
      <c r="J423" s="23">
        <v>10513099</v>
      </c>
      <c r="K423" s="24">
        <v>8039122</v>
      </c>
      <c r="L423" s="23">
        <v>8050546.2190859411</v>
      </c>
      <c r="M423" s="24">
        <v>10513099</v>
      </c>
      <c r="N423" s="25">
        <v>10.918938964800001</v>
      </c>
    </row>
    <row r="424" spans="2:14" x14ac:dyDescent="0.25">
      <c r="B424" s="33" t="s">
        <v>126</v>
      </c>
      <c r="C424" s="20" t="s">
        <v>129</v>
      </c>
      <c r="D424" s="21" t="s">
        <v>166</v>
      </c>
      <c r="E424" s="21" t="s">
        <v>144</v>
      </c>
      <c r="F424" s="20" t="s">
        <v>145</v>
      </c>
      <c r="G424" s="22">
        <v>44924.618113425924</v>
      </c>
      <c r="H424" s="22">
        <v>45996</v>
      </c>
      <c r="I424" s="20" t="s">
        <v>146</v>
      </c>
      <c r="J424" s="23">
        <v>13141372</v>
      </c>
      <c r="K424" s="24">
        <v>10057533</v>
      </c>
      <c r="L424" s="23">
        <v>10063246.478203131</v>
      </c>
      <c r="M424" s="24">
        <v>13141372</v>
      </c>
      <c r="N424" s="25">
        <v>10.9186563819</v>
      </c>
    </row>
    <row r="425" spans="2:14" x14ac:dyDescent="0.25">
      <c r="B425" s="33" t="s">
        <v>154</v>
      </c>
      <c r="C425" s="20" t="s">
        <v>130</v>
      </c>
      <c r="D425" s="21" t="s">
        <v>166</v>
      </c>
      <c r="E425" s="21" t="s">
        <v>144</v>
      </c>
      <c r="F425" s="20" t="s">
        <v>145</v>
      </c>
      <c r="G425" s="22">
        <v>44762.591817129629</v>
      </c>
      <c r="H425" s="22">
        <v>45069</v>
      </c>
      <c r="I425" s="20" t="s">
        <v>146</v>
      </c>
      <c r="J425" s="23">
        <v>9807780</v>
      </c>
      <c r="K425" s="24">
        <v>9126492</v>
      </c>
      <c r="L425" s="23">
        <v>9086248.726718951</v>
      </c>
      <c r="M425" s="24">
        <v>9807780</v>
      </c>
      <c r="N425" s="25">
        <v>9.3008533119999992</v>
      </c>
    </row>
    <row r="426" spans="2:14" x14ac:dyDescent="0.25">
      <c r="B426" s="33" t="s">
        <v>127</v>
      </c>
      <c r="C426" s="20" t="s">
        <v>131</v>
      </c>
      <c r="D426" s="21" t="s">
        <v>166</v>
      </c>
      <c r="E426" s="21" t="s">
        <v>144</v>
      </c>
      <c r="F426" s="20" t="s">
        <v>145</v>
      </c>
      <c r="G426" s="22">
        <v>44823.597233796296</v>
      </c>
      <c r="H426" s="22">
        <v>44984</v>
      </c>
      <c r="I426" s="20" t="s">
        <v>146</v>
      </c>
      <c r="J426" s="23">
        <v>10146852</v>
      </c>
      <c r="K426" s="24">
        <v>9743090</v>
      </c>
      <c r="L426" s="23">
        <v>9836436.9244343583</v>
      </c>
      <c r="M426" s="24">
        <v>10146852</v>
      </c>
      <c r="N426" s="25">
        <v>9.7611767818999997</v>
      </c>
    </row>
    <row r="427" spans="2:14" x14ac:dyDescent="0.25">
      <c r="B427" s="33" t="s">
        <v>127</v>
      </c>
      <c r="C427" s="20" t="s">
        <v>132</v>
      </c>
      <c r="D427" s="21" t="s">
        <v>166</v>
      </c>
      <c r="E427" s="21" t="s">
        <v>144</v>
      </c>
      <c r="F427" s="20" t="s">
        <v>145</v>
      </c>
      <c r="G427" s="22">
        <v>44810.536921296298</v>
      </c>
      <c r="H427" s="22">
        <v>45594</v>
      </c>
      <c r="I427" s="20" t="s">
        <v>146</v>
      </c>
      <c r="J427" s="23">
        <v>17666304</v>
      </c>
      <c r="K427" s="24">
        <v>14231448</v>
      </c>
      <c r="L427" s="23">
        <v>14329466.383894656</v>
      </c>
      <c r="M427" s="24">
        <v>17666304</v>
      </c>
      <c r="N427" s="25">
        <v>11.571855815699999</v>
      </c>
    </row>
    <row r="428" spans="2:14" x14ac:dyDescent="0.25">
      <c r="B428" s="33" t="s">
        <v>127</v>
      </c>
      <c r="C428" s="20" t="s">
        <v>132</v>
      </c>
      <c r="D428" s="21" t="s">
        <v>166</v>
      </c>
      <c r="E428" s="21" t="s">
        <v>144</v>
      </c>
      <c r="F428" s="20" t="s">
        <v>145</v>
      </c>
      <c r="G428" s="22">
        <v>44813.598506944443</v>
      </c>
      <c r="H428" s="22">
        <v>45642</v>
      </c>
      <c r="I428" s="20" t="s">
        <v>146</v>
      </c>
      <c r="J428" s="23">
        <v>14209317</v>
      </c>
      <c r="K428" s="24">
        <v>11308349</v>
      </c>
      <c r="L428" s="23">
        <v>11380579.450646233</v>
      </c>
      <c r="M428" s="24">
        <v>14209317</v>
      </c>
      <c r="N428" s="25">
        <v>11.571907442300001</v>
      </c>
    </row>
    <row r="429" spans="2:14" x14ac:dyDescent="0.25">
      <c r="B429" s="33" t="s">
        <v>127</v>
      </c>
      <c r="C429" s="20" t="s">
        <v>132</v>
      </c>
      <c r="D429" s="21" t="s">
        <v>166</v>
      </c>
      <c r="E429" s="21" t="s">
        <v>144</v>
      </c>
      <c r="F429" s="20" t="s">
        <v>145</v>
      </c>
      <c r="G429" s="22">
        <v>44819.529988425929</v>
      </c>
      <c r="H429" s="22">
        <v>45432</v>
      </c>
      <c r="I429" s="20" t="s">
        <v>146</v>
      </c>
      <c r="J429" s="23">
        <v>17330135</v>
      </c>
      <c r="K429" s="24">
        <v>14604748</v>
      </c>
      <c r="L429" s="23">
        <v>14634399.318466635</v>
      </c>
      <c r="M429" s="24">
        <v>17330135</v>
      </c>
      <c r="N429" s="25">
        <v>11.571879129099999</v>
      </c>
    </row>
    <row r="430" spans="2:14" x14ac:dyDescent="0.25">
      <c r="B430" s="33" t="s">
        <v>127</v>
      </c>
      <c r="C430" s="20" t="s">
        <v>132</v>
      </c>
      <c r="D430" s="21" t="s">
        <v>166</v>
      </c>
      <c r="E430" s="21" t="s">
        <v>144</v>
      </c>
      <c r="F430" s="20" t="s">
        <v>145</v>
      </c>
      <c r="G430" s="22">
        <v>44819.530405092592</v>
      </c>
      <c r="H430" s="22">
        <v>45594</v>
      </c>
      <c r="I430" s="20" t="s">
        <v>146</v>
      </c>
      <c r="J430" s="23">
        <v>17567674</v>
      </c>
      <c r="K430" s="24">
        <v>14171117</v>
      </c>
      <c r="L430" s="23">
        <v>14329466.383894656</v>
      </c>
      <c r="M430" s="24">
        <v>17567674</v>
      </c>
      <c r="N430" s="25">
        <v>11.571855815699999</v>
      </c>
    </row>
    <row r="431" spans="2:14" x14ac:dyDescent="0.25">
      <c r="B431" s="33" t="s">
        <v>127</v>
      </c>
      <c r="C431" s="20" t="s">
        <v>132</v>
      </c>
      <c r="D431" s="21" t="s">
        <v>166</v>
      </c>
      <c r="E431" s="21" t="s">
        <v>144</v>
      </c>
      <c r="F431" s="20" t="s">
        <v>145</v>
      </c>
      <c r="G431" s="22">
        <v>44826.540023148147</v>
      </c>
      <c r="H431" s="22">
        <v>45642</v>
      </c>
      <c r="I431" s="20" t="s">
        <v>146</v>
      </c>
      <c r="J431" s="23">
        <v>15393428</v>
      </c>
      <c r="K431" s="24">
        <v>12298595</v>
      </c>
      <c r="L431" s="23">
        <v>12328972.374264246</v>
      </c>
      <c r="M431" s="24">
        <v>15393428</v>
      </c>
      <c r="N431" s="25">
        <v>11.571856050099999</v>
      </c>
    </row>
    <row r="432" spans="2:14" x14ac:dyDescent="0.25">
      <c r="B432" s="33" t="s">
        <v>127</v>
      </c>
      <c r="C432" s="20" t="s">
        <v>132</v>
      </c>
      <c r="D432" s="21" t="s">
        <v>166</v>
      </c>
      <c r="E432" s="21" t="s">
        <v>144</v>
      </c>
      <c r="F432" s="20" t="s">
        <v>145</v>
      </c>
      <c r="G432" s="22">
        <v>44833.537164351852</v>
      </c>
      <c r="H432" s="22">
        <v>45327</v>
      </c>
      <c r="I432" s="20" t="s">
        <v>146</v>
      </c>
      <c r="J432" s="23">
        <v>11259997</v>
      </c>
      <c r="K432" s="24">
        <v>9791448</v>
      </c>
      <c r="L432" s="23">
        <v>9840738.4570925385</v>
      </c>
      <c r="M432" s="24">
        <v>11259997</v>
      </c>
      <c r="N432" s="25">
        <v>11.5718993575</v>
      </c>
    </row>
    <row r="433" spans="2:14" x14ac:dyDescent="0.25">
      <c r="B433" s="33" t="s">
        <v>127</v>
      </c>
      <c r="C433" s="20" t="s">
        <v>132</v>
      </c>
      <c r="D433" s="21" t="s">
        <v>166</v>
      </c>
      <c r="E433" s="21" t="s">
        <v>144</v>
      </c>
      <c r="F433" s="20" t="s">
        <v>145</v>
      </c>
      <c r="G433" s="22">
        <v>44839.512465277781</v>
      </c>
      <c r="H433" s="22">
        <v>45559</v>
      </c>
      <c r="I433" s="20" t="s">
        <v>146</v>
      </c>
      <c r="J433" s="23">
        <v>50953207</v>
      </c>
      <c r="K433" s="24">
        <v>42057666</v>
      </c>
      <c r="L433" s="23">
        <v>42513776.678642057</v>
      </c>
      <c r="M433" s="24">
        <v>50953207</v>
      </c>
      <c r="N433" s="25">
        <v>11.020345045199999</v>
      </c>
    </row>
    <row r="434" spans="2:14" x14ac:dyDescent="0.25">
      <c r="B434" s="33" t="s">
        <v>127</v>
      </c>
      <c r="C434" s="20" t="s">
        <v>132</v>
      </c>
      <c r="D434" s="21" t="s">
        <v>166</v>
      </c>
      <c r="E434" s="21" t="s">
        <v>144</v>
      </c>
      <c r="F434" s="20" t="s">
        <v>145</v>
      </c>
      <c r="G434" s="22">
        <v>44896.463043981479</v>
      </c>
      <c r="H434" s="22">
        <v>45981</v>
      </c>
      <c r="I434" s="20" t="s">
        <v>146</v>
      </c>
      <c r="J434" s="23">
        <v>17402959</v>
      </c>
      <c r="K434" s="24">
        <v>12679425</v>
      </c>
      <c r="L434" s="23">
        <v>12717823.949472474</v>
      </c>
      <c r="M434" s="24">
        <v>17402959</v>
      </c>
      <c r="N434" s="25">
        <v>12.6825045394</v>
      </c>
    </row>
    <row r="435" spans="2:14" x14ac:dyDescent="0.25">
      <c r="B435" s="33" t="s">
        <v>127</v>
      </c>
      <c r="C435" s="20" t="s">
        <v>132</v>
      </c>
      <c r="D435" s="21" t="s">
        <v>166</v>
      </c>
      <c r="E435" s="21" t="s">
        <v>144</v>
      </c>
      <c r="F435" s="20" t="s">
        <v>145</v>
      </c>
      <c r="G435" s="22">
        <v>44896.47074074074</v>
      </c>
      <c r="H435" s="22">
        <v>45846</v>
      </c>
      <c r="I435" s="20" t="s">
        <v>146</v>
      </c>
      <c r="J435" s="23">
        <v>15735353</v>
      </c>
      <c r="K435" s="24">
        <v>11871010</v>
      </c>
      <c r="L435" s="23">
        <v>11905173.169867007</v>
      </c>
      <c r="M435" s="24">
        <v>15735353</v>
      </c>
      <c r="N435" s="25">
        <v>12.684234890300001</v>
      </c>
    </row>
    <row r="436" spans="2:14" x14ac:dyDescent="0.25">
      <c r="B436" s="33" t="s">
        <v>127</v>
      </c>
      <c r="C436" s="20" t="s">
        <v>132</v>
      </c>
      <c r="D436" s="21" t="s">
        <v>166</v>
      </c>
      <c r="E436" s="21" t="s">
        <v>144</v>
      </c>
      <c r="F436" s="20" t="s">
        <v>145</v>
      </c>
      <c r="G436" s="22">
        <v>44907.478854166664</v>
      </c>
      <c r="H436" s="22">
        <v>45846</v>
      </c>
      <c r="I436" s="20" t="s">
        <v>146</v>
      </c>
      <c r="J436" s="23">
        <v>26629039</v>
      </c>
      <c r="K436" s="24">
        <v>20161821</v>
      </c>
      <c r="L436" s="23">
        <v>20147186.535678715</v>
      </c>
      <c r="M436" s="24">
        <v>26629039</v>
      </c>
      <c r="N436" s="25">
        <v>12.6825030132</v>
      </c>
    </row>
    <row r="437" spans="2:14" x14ac:dyDescent="0.25">
      <c r="B437" s="33" t="s">
        <v>127</v>
      </c>
      <c r="C437" s="20" t="s">
        <v>132</v>
      </c>
      <c r="D437" s="21" t="s">
        <v>166</v>
      </c>
      <c r="E437" s="21" t="s">
        <v>144</v>
      </c>
      <c r="F437" s="20" t="s">
        <v>145</v>
      </c>
      <c r="G437" s="22">
        <v>44907.479328703703</v>
      </c>
      <c r="H437" s="22">
        <v>45846</v>
      </c>
      <c r="I437" s="20" t="s">
        <v>146</v>
      </c>
      <c r="J437" s="23">
        <v>26629039</v>
      </c>
      <c r="K437" s="24">
        <v>20161821</v>
      </c>
      <c r="L437" s="23">
        <v>20147186.535678715</v>
      </c>
      <c r="M437" s="24">
        <v>26629039</v>
      </c>
      <c r="N437" s="25">
        <v>12.6825030132</v>
      </c>
    </row>
    <row r="438" spans="2:14" x14ac:dyDescent="0.25">
      <c r="B438" s="33" t="s">
        <v>154</v>
      </c>
      <c r="C438" s="20" t="s">
        <v>133</v>
      </c>
      <c r="D438" s="21" t="s">
        <v>166</v>
      </c>
      <c r="E438" s="21" t="s">
        <v>144</v>
      </c>
      <c r="F438" s="20" t="s">
        <v>145</v>
      </c>
      <c r="G438" s="22">
        <v>44663.529803240737</v>
      </c>
      <c r="H438" s="22">
        <v>44988</v>
      </c>
      <c r="I438" s="20" t="s">
        <v>146</v>
      </c>
      <c r="J438" s="23">
        <v>2199452</v>
      </c>
      <c r="K438" s="24">
        <v>2021370</v>
      </c>
      <c r="L438" s="23">
        <v>2065288.4620325433</v>
      </c>
      <c r="M438" s="24">
        <v>2199452</v>
      </c>
      <c r="N438" s="25">
        <v>10.225120559300001</v>
      </c>
    </row>
    <row r="439" spans="2:14" x14ac:dyDescent="0.25">
      <c r="B439" s="33" t="s">
        <v>154</v>
      </c>
      <c r="C439" s="20" t="s">
        <v>133</v>
      </c>
      <c r="D439" s="21" t="s">
        <v>166</v>
      </c>
      <c r="E439" s="21" t="s">
        <v>144</v>
      </c>
      <c r="F439" s="20" t="s">
        <v>145</v>
      </c>
      <c r="G439" s="22">
        <v>44664.508356481485</v>
      </c>
      <c r="H439" s="22">
        <v>44988</v>
      </c>
      <c r="I439" s="20" t="s">
        <v>146</v>
      </c>
      <c r="J439" s="23">
        <v>1099726</v>
      </c>
      <c r="K439" s="24">
        <v>1010959</v>
      </c>
      <c r="L439" s="23">
        <v>1032645.1072193773</v>
      </c>
      <c r="M439" s="24">
        <v>1099726</v>
      </c>
      <c r="N439" s="25">
        <v>10.2245699614</v>
      </c>
    </row>
    <row r="440" spans="2:14" x14ac:dyDescent="0.25">
      <c r="B440" s="33" t="s">
        <v>154</v>
      </c>
      <c r="C440" s="20" t="s">
        <v>133</v>
      </c>
      <c r="D440" s="21" t="s">
        <v>166</v>
      </c>
      <c r="E440" s="21" t="s">
        <v>144</v>
      </c>
      <c r="F440" s="20" t="s">
        <v>145</v>
      </c>
      <c r="G440" s="22">
        <v>44664.603622685187</v>
      </c>
      <c r="H440" s="22">
        <v>44988</v>
      </c>
      <c r="I440" s="20" t="s">
        <v>146</v>
      </c>
      <c r="J440" s="23">
        <v>2199452</v>
      </c>
      <c r="K440" s="24">
        <v>2021918</v>
      </c>
      <c r="L440" s="23">
        <v>2065290.2144387546</v>
      </c>
      <c r="M440" s="24">
        <v>2199452</v>
      </c>
      <c r="N440" s="25">
        <v>10.2245699614</v>
      </c>
    </row>
    <row r="441" spans="2:14" x14ac:dyDescent="0.25">
      <c r="B441" s="33" t="s">
        <v>127</v>
      </c>
      <c r="C441" s="20" t="s">
        <v>133</v>
      </c>
      <c r="D441" s="21" t="s">
        <v>166</v>
      </c>
      <c r="E441" s="21" t="s">
        <v>144</v>
      </c>
      <c r="F441" s="20" t="s">
        <v>145</v>
      </c>
      <c r="G441" s="22">
        <v>44839.511018518519</v>
      </c>
      <c r="H441" s="22">
        <v>45000</v>
      </c>
      <c r="I441" s="20" t="s">
        <v>146</v>
      </c>
      <c r="J441" s="23">
        <v>77589722</v>
      </c>
      <c r="K441" s="24">
        <v>74320936</v>
      </c>
      <c r="L441" s="23">
        <v>76069816.822256222</v>
      </c>
      <c r="M441" s="24">
        <v>77589722</v>
      </c>
      <c r="N441" s="25">
        <v>10.249999968599999</v>
      </c>
    </row>
    <row r="442" spans="2:14" x14ac:dyDescent="0.25">
      <c r="B442" s="33" t="s">
        <v>154</v>
      </c>
      <c r="C442" s="20" t="s">
        <v>133</v>
      </c>
      <c r="D442" s="21" t="s">
        <v>166</v>
      </c>
      <c r="E442" s="21" t="s">
        <v>144</v>
      </c>
      <c r="F442" s="20" t="s">
        <v>145</v>
      </c>
      <c r="G442" s="22">
        <v>44907.472893518519</v>
      </c>
      <c r="H442" s="22">
        <v>44988</v>
      </c>
      <c r="I442" s="20" t="s">
        <v>146</v>
      </c>
      <c r="J442" s="23">
        <v>10498630</v>
      </c>
      <c r="K442" s="24">
        <v>10276712</v>
      </c>
      <c r="L442" s="23">
        <v>10328342.165106358</v>
      </c>
      <c r="M442" s="24">
        <v>10498630</v>
      </c>
      <c r="N442" s="25">
        <v>10.1058106869</v>
      </c>
    </row>
    <row r="443" spans="2:14" x14ac:dyDescent="0.25">
      <c r="B443" s="33" t="s">
        <v>154</v>
      </c>
      <c r="C443" s="20" t="s">
        <v>133</v>
      </c>
      <c r="D443" s="21" t="s">
        <v>166</v>
      </c>
      <c r="E443" s="21" t="s">
        <v>144</v>
      </c>
      <c r="F443" s="20" t="s">
        <v>145</v>
      </c>
      <c r="G443" s="22">
        <v>44910.600543981483</v>
      </c>
      <c r="H443" s="22">
        <v>44988</v>
      </c>
      <c r="I443" s="20" t="s">
        <v>146</v>
      </c>
      <c r="J443" s="23">
        <v>11548493</v>
      </c>
      <c r="K443" s="24">
        <v>11313425</v>
      </c>
      <c r="L443" s="23">
        <v>11361250.374221364</v>
      </c>
      <c r="M443" s="24">
        <v>11548493</v>
      </c>
      <c r="N443" s="25">
        <v>10.101589188</v>
      </c>
    </row>
    <row r="444" spans="2:14" x14ac:dyDescent="0.25">
      <c r="B444" s="33" t="s">
        <v>154</v>
      </c>
      <c r="C444" s="20" t="s">
        <v>133</v>
      </c>
      <c r="D444" s="21" t="s">
        <v>166</v>
      </c>
      <c r="E444" s="21" t="s">
        <v>144</v>
      </c>
      <c r="F444" s="20" t="s">
        <v>145</v>
      </c>
      <c r="G444" s="22">
        <v>44911.501134259262</v>
      </c>
      <c r="H444" s="22">
        <v>44988</v>
      </c>
      <c r="I444" s="20" t="s">
        <v>146</v>
      </c>
      <c r="J444" s="23">
        <v>54592877</v>
      </c>
      <c r="K444" s="24">
        <v>53495891</v>
      </c>
      <c r="L444" s="23">
        <v>53707846.582298376</v>
      </c>
      <c r="M444" s="24">
        <v>54592877</v>
      </c>
      <c r="N444" s="25">
        <v>10.1001825184</v>
      </c>
    </row>
    <row r="445" spans="2:14" x14ac:dyDescent="0.25">
      <c r="B445" s="33" t="s">
        <v>126</v>
      </c>
      <c r="C445" s="20" t="s">
        <v>134</v>
      </c>
      <c r="D445" s="21" t="s">
        <v>166</v>
      </c>
      <c r="E445" s="21" t="s">
        <v>161</v>
      </c>
      <c r="F445" s="20" t="s">
        <v>145</v>
      </c>
      <c r="G445" s="22">
        <v>44628.662361111114</v>
      </c>
      <c r="H445" s="22">
        <v>45498</v>
      </c>
      <c r="I445" s="20" t="s">
        <v>146</v>
      </c>
      <c r="J445" s="23">
        <v>1302051</v>
      </c>
      <c r="K445" s="24">
        <v>1002741</v>
      </c>
      <c r="L445" s="23">
        <v>1011679.6627376445</v>
      </c>
      <c r="M445" s="24">
        <v>1302051</v>
      </c>
      <c r="N445" s="25">
        <v>13.173736720300001</v>
      </c>
    </row>
    <row r="446" spans="2:14" x14ac:dyDescent="0.25">
      <c r="B446" s="33" t="s">
        <v>126</v>
      </c>
      <c r="C446" s="20" t="s">
        <v>134</v>
      </c>
      <c r="D446" s="21" t="s">
        <v>166</v>
      </c>
      <c r="E446" s="21" t="s">
        <v>161</v>
      </c>
      <c r="F446" s="20" t="s">
        <v>145</v>
      </c>
      <c r="G446" s="22">
        <v>44676.525659722225</v>
      </c>
      <c r="H446" s="22">
        <v>45189</v>
      </c>
      <c r="I446" s="20" t="s">
        <v>146</v>
      </c>
      <c r="J446" s="23">
        <v>1201948</v>
      </c>
      <c r="K446" s="24">
        <v>1012206</v>
      </c>
      <c r="L446" s="23">
        <v>1003714.5764140444</v>
      </c>
      <c r="M446" s="24">
        <v>1201948</v>
      </c>
      <c r="N446" s="25">
        <v>14.188372492799999</v>
      </c>
    </row>
    <row r="447" spans="2:14" x14ac:dyDescent="0.25">
      <c r="B447" s="33" t="s">
        <v>126</v>
      </c>
      <c r="C447" s="20" t="s">
        <v>134</v>
      </c>
      <c r="D447" s="21" t="s">
        <v>166</v>
      </c>
      <c r="E447" s="21" t="s">
        <v>161</v>
      </c>
      <c r="F447" s="20" t="s">
        <v>145</v>
      </c>
      <c r="G447" s="22">
        <v>44679.597615740742</v>
      </c>
      <c r="H447" s="22">
        <v>45384</v>
      </c>
      <c r="I447" s="20" t="s">
        <v>146</v>
      </c>
      <c r="J447" s="23">
        <v>5025591</v>
      </c>
      <c r="K447" s="24">
        <v>4040520</v>
      </c>
      <c r="L447" s="23">
        <v>4004371.3906908575</v>
      </c>
      <c r="M447" s="24">
        <v>5025591</v>
      </c>
      <c r="N447" s="25">
        <v>13.3642929792</v>
      </c>
    </row>
    <row r="448" spans="2:14" x14ac:dyDescent="0.25">
      <c r="B448" s="33" t="s">
        <v>126</v>
      </c>
      <c r="C448" s="20" t="s">
        <v>134</v>
      </c>
      <c r="D448" s="21" t="s">
        <v>166</v>
      </c>
      <c r="E448" s="21" t="s">
        <v>161</v>
      </c>
      <c r="F448" s="20" t="s">
        <v>145</v>
      </c>
      <c r="G448" s="22">
        <v>44692.519444444442</v>
      </c>
      <c r="H448" s="22">
        <v>45384</v>
      </c>
      <c r="I448" s="20" t="s">
        <v>146</v>
      </c>
      <c r="J448" s="23">
        <v>3769192</v>
      </c>
      <c r="K448" s="24">
        <v>3044014</v>
      </c>
      <c r="L448" s="23">
        <v>3003315.549624145</v>
      </c>
      <c r="M448" s="24">
        <v>3769192</v>
      </c>
      <c r="N448" s="25">
        <v>13.3630937338</v>
      </c>
    </row>
    <row r="449" spans="2:14" x14ac:dyDescent="0.25">
      <c r="B449" s="33" t="s">
        <v>126</v>
      </c>
      <c r="C449" s="20" t="s">
        <v>134</v>
      </c>
      <c r="D449" s="21" t="s">
        <v>166</v>
      </c>
      <c r="E449" s="21" t="s">
        <v>161</v>
      </c>
      <c r="F449" s="20" t="s">
        <v>145</v>
      </c>
      <c r="G449" s="22">
        <v>44722.510625000003</v>
      </c>
      <c r="H449" s="22">
        <v>45384</v>
      </c>
      <c r="I449" s="20" t="s">
        <v>146</v>
      </c>
      <c r="J449" s="23">
        <v>3769192</v>
      </c>
      <c r="K449" s="24">
        <v>3075452</v>
      </c>
      <c r="L449" s="23">
        <v>3003240.7445407505</v>
      </c>
      <c r="M449" s="24">
        <v>3769192</v>
      </c>
      <c r="N449" s="25">
        <v>13.3654898405</v>
      </c>
    </row>
    <row r="450" spans="2:14" x14ac:dyDescent="0.25">
      <c r="B450" s="33" t="s">
        <v>126</v>
      </c>
      <c r="C450" s="20" t="s">
        <v>134</v>
      </c>
      <c r="D450" s="21" t="s">
        <v>166</v>
      </c>
      <c r="E450" s="21" t="s">
        <v>161</v>
      </c>
      <c r="F450" s="20" t="s">
        <v>145</v>
      </c>
      <c r="G450" s="22">
        <v>44746.512303240743</v>
      </c>
      <c r="H450" s="22">
        <v>45498</v>
      </c>
      <c r="I450" s="20" t="s">
        <v>146</v>
      </c>
      <c r="J450" s="23">
        <v>8896235</v>
      </c>
      <c r="K450" s="24">
        <v>7094248</v>
      </c>
      <c r="L450" s="23">
        <v>7089280.6067664865</v>
      </c>
      <c r="M450" s="24">
        <v>8896235</v>
      </c>
      <c r="N450" s="25">
        <v>13.089911341700001</v>
      </c>
    </row>
    <row r="451" spans="2:14" x14ac:dyDescent="0.25">
      <c r="B451" s="33" t="s">
        <v>126</v>
      </c>
      <c r="C451" s="20" t="s">
        <v>134</v>
      </c>
      <c r="D451" s="21" t="s">
        <v>166</v>
      </c>
      <c r="E451" s="21" t="s">
        <v>161</v>
      </c>
      <c r="F451" s="20" t="s">
        <v>145</v>
      </c>
      <c r="G451" s="22">
        <v>44748.543657407405</v>
      </c>
      <c r="H451" s="22">
        <v>45384</v>
      </c>
      <c r="I451" s="20" t="s">
        <v>146</v>
      </c>
      <c r="J451" s="23">
        <v>1224611</v>
      </c>
      <c r="K451" s="24">
        <v>1002445</v>
      </c>
      <c r="L451" s="23">
        <v>1001048.945883702</v>
      </c>
      <c r="M451" s="24">
        <v>1224611</v>
      </c>
      <c r="N451" s="25">
        <v>13.368553519200001</v>
      </c>
    </row>
    <row r="452" spans="2:14" x14ac:dyDescent="0.25">
      <c r="B452" s="33" t="s">
        <v>126</v>
      </c>
      <c r="C452" s="20" t="s">
        <v>134</v>
      </c>
      <c r="D452" s="21" t="s">
        <v>166</v>
      </c>
      <c r="E452" s="21" t="s">
        <v>161</v>
      </c>
      <c r="F452" s="20" t="s">
        <v>145</v>
      </c>
      <c r="G452" s="22">
        <v>44767.524618055555</v>
      </c>
      <c r="H452" s="22">
        <v>45189</v>
      </c>
      <c r="I452" s="20" t="s">
        <v>146</v>
      </c>
      <c r="J452" s="23">
        <v>2336575</v>
      </c>
      <c r="K452" s="24">
        <v>2024411</v>
      </c>
      <c r="L452" s="23">
        <v>2007453.3506147494</v>
      </c>
      <c r="M452" s="24">
        <v>2336575</v>
      </c>
      <c r="N452" s="25">
        <v>14.186165928799999</v>
      </c>
    </row>
    <row r="453" spans="2:14" x14ac:dyDescent="0.25">
      <c r="B453" s="33" t="s">
        <v>126</v>
      </c>
      <c r="C453" s="20" t="s">
        <v>134</v>
      </c>
      <c r="D453" s="21" t="s">
        <v>166</v>
      </c>
      <c r="E453" s="21" t="s">
        <v>161</v>
      </c>
      <c r="F453" s="20" t="s">
        <v>145</v>
      </c>
      <c r="G453" s="22">
        <v>44775.641817129632</v>
      </c>
      <c r="H453" s="22">
        <v>45498</v>
      </c>
      <c r="I453" s="20" t="s">
        <v>146</v>
      </c>
      <c r="J453" s="23">
        <v>7625340</v>
      </c>
      <c r="K453" s="24">
        <v>6140371</v>
      </c>
      <c r="L453" s="23">
        <v>6076414.9336984549</v>
      </c>
      <c r="M453" s="24">
        <v>7625340</v>
      </c>
      <c r="N453" s="25">
        <v>13.0913227797</v>
      </c>
    </row>
    <row r="454" spans="2:14" x14ac:dyDescent="0.25">
      <c r="B454" s="33" t="s">
        <v>126</v>
      </c>
      <c r="C454" s="20" t="s">
        <v>134</v>
      </c>
      <c r="D454" s="21" t="s">
        <v>166</v>
      </c>
      <c r="E454" s="21" t="s">
        <v>161</v>
      </c>
      <c r="F454" s="20" t="s">
        <v>145</v>
      </c>
      <c r="G454" s="22">
        <v>44782.524548611109</v>
      </c>
      <c r="H454" s="22">
        <v>45189</v>
      </c>
      <c r="I454" s="20" t="s">
        <v>146</v>
      </c>
      <c r="J454" s="23">
        <v>2336575</v>
      </c>
      <c r="K454" s="24">
        <v>2035507</v>
      </c>
      <c r="L454" s="23">
        <v>2007472.6469257793</v>
      </c>
      <c r="M454" s="24">
        <v>2336575</v>
      </c>
      <c r="N454" s="25">
        <v>14.184589982</v>
      </c>
    </row>
    <row r="455" spans="2:14" x14ac:dyDescent="0.25">
      <c r="B455" s="33" t="s">
        <v>126</v>
      </c>
      <c r="C455" s="20" t="s">
        <v>134</v>
      </c>
      <c r="D455" s="21" t="s">
        <v>166</v>
      </c>
      <c r="E455" s="21" t="s">
        <v>161</v>
      </c>
      <c r="F455" s="20" t="s">
        <v>145</v>
      </c>
      <c r="G455" s="22">
        <v>44789.542997685188</v>
      </c>
      <c r="H455" s="22">
        <v>45189</v>
      </c>
      <c r="I455" s="20" t="s">
        <v>146</v>
      </c>
      <c r="J455" s="23">
        <v>11682875</v>
      </c>
      <c r="K455" s="24">
        <v>10203424</v>
      </c>
      <c r="L455" s="23">
        <v>10037342.162469417</v>
      </c>
      <c r="M455" s="24">
        <v>11682875</v>
      </c>
      <c r="N455" s="25">
        <v>14.1849341752</v>
      </c>
    </row>
    <row r="456" spans="2:14" x14ac:dyDescent="0.25">
      <c r="B456" s="33" t="s">
        <v>126</v>
      </c>
      <c r="C456" s="20" t="s">
        <v>134</v>
      </c>
      <c r="D456" s="21" t="s">
        <v>166</v>
      </c>
      <c r="E456" s="21" t="s">
        <v>161</v>
      </c>
      <c r="F456" s="20" t="s">
        <v>145</v>
      </c>
      <c r="G456" s="22">
        <v>44799.513564814813</v>
      </c>
      <c r="H456" s="22">
        <v>45498</v>
      </c>
      <c r="I456" s="20" t="s">
        <v>146</v>
      </c>
      <c r="J456" s="23">
        <v>1239723</v>
      </c>
      <c r="K456" s="24">
        <v>1000450</v>
      </c>
      <c r="L456" s="23">
        <v>1012664.7822851595</v>
      </c>
      <c r="M456" s="24">
        <v>1239723</v>
      </c>
      <c r="N456" s="25">
        <v>13.096708655400001</v>
      </c>
    </row>
    <row r="457" spans="2:14" x14ac:dyDescent="0.25">
      <c r="B457" s="33" t="s">
        <v>126</v>
      </c>
      <c r="C457" s="20" t="s">
        <v>134</v>
      </c>
      <c r="D457" s="21" t="s">
        <v>166</v>
      </c>
      <c r="E457" s="21" t="s">
        <v>161</v>
      </c>
      <c r="F457" s="20" t="s">
        <v>145</v>
      </c>
      <c r="G457" s="22">
        <v>44802.534942129627</v>
      </c>
      <c r="H457" s="22">
        <v>45498</v>
      </c>
      <c r="I457" s="20" t="s">
        <v>146</v>
      </c>
      <c r="J457" s="23">
        <v>11157531</v>
      </c>
      <c r="K457" s="24">
        <v>9013300</v>
      </c>
      <c r="L457" s="23">
        <v>9114114.2439509742</v>
      </c>
      <c r="M457" s="24">
        <v>11157531</v>
      </c>
      <c r="N457" s="25">
        <v>13.0957335234</v>
      </c>
    </row>
    <row r="458" spans="2:14" x14ac:dyDescent="0.25">
      <c r="B458" s="33" t="s">
        <v>126</v>
      </c>
      <c r="C458" s="20" t="s">
        <v>134</v>
      </c>
      <c r="D458" s="21" t="s">
        <v>166</v>
      </c>
      <c r="E458" s="21" t="s">
        <v>161</v>
      </c>
      <c r="F458" s="20" t="s">
        <v>145</v>
      </c>
      <c r="G458" s="22">
        <v>44811.531377314815</v>
      </c>
      <c r="H458" s="22">
        <v>45384</v>
      </c>
      <c r="I458" s="20" t="s">
        <v>146</v>
      </c>
      <c r="J458" s="23">
        <v>4898440</v>
      </c>
      <c r="K458" s="24">
        <v>4097808</v>
      </c>
      <c r="L458" s="23">
        <v>4004389.403535726</v>
      </c>
      <c r="M458" s="24">
        <v>4898440</v>
      </c>
      <c r="N458" s="25">
        <v>13.3638602495</v>
      </c>
    </row>
    <row r="459" spans="2:14" x14ac:dyDescent="0.25">
      <c r="B459" s="33" t="s">
        <v>126</v>
      </c>
      <c r="C459" s="20" t="s">
        <v>134</v>
      </c>
      <c r="D459" s="21" t="s">
        <v>166</v>
      </c>
      <c r="E459" s="21" t="s">
        <v>161</v>
      </c>
      <c r="F459" s="20" t="s">
        <v>145</v>
      </c>
      <c r="G459" s="22">
        <v>44827.529131944444</v>
      </c>
      <c r="H459" s="22">
        <v>45384</v>
      </c>
      <c r="I459" s="20" t="s">
        <v>146</v>
      </c>
      <c r="J459" s="23">
        <v>1224611</v>
      </c>
      <c r="K459" s="24">
        <v>1030041</v>
      </c>
      <c r="L459" s="23">
        <v>1001048.1892123732</v>
      </c>
      <c r="M459" s="24">
        <v>1224611</v>
      </c>
      <c r="N459" s="25">
        <v>13.368626236900001</v>
      </c>
    </row>
    <row r="460" spans="2:14" x14ac:dyDescent="0.25">
      <c r="B460" s="33" t="s">
        <v>126</v>
      </c>
      <c r="C460" s="20" t="s">
        <v>134</v>
      </c>
      <c r="D460" s="21" t="s">
        <v>166</v>
      </c>
      <c r="E460" s="21" t="s">
        <v>161</v>
      </c>
      <c r="F460" s="20" t="s">
        <v>145</v>
      </c>
      <c r="G460" s="22">
        <v>44830.546307870369</v>
      </c>
      <c r="H460" s="22">
        <v>45384</v>
      </c>
      <c r="I460" s="20" t="s">
        <v>146</v>
      </c>
      <c r="J460" s="23">
        <v>3673829</v>
      </c>
      <c r="K460" s="24">
        <v>3093267</v>
      </c>
      <c r="L460" s="23">
        <v>3003105.3227862017</v>
      </c>
      <c r="M460" s="24">
        <v>3673829</v>
      </c>
      <c r="N460" s="25">
        <v>13.3698278666</v>
      </c>
    </row>
    <row r="461" spans="2:14" x14ac:dyDescent="0.25">
      <c r="B461" s="33" t="s">
        <v>126</v>
      </c>
      <c r="C461" s="20" t="s">
        <v>134</v>
      </c>
      <c r="D461" s="21" t="s">
        <v>166</v>
      </c>
      <c r="E461" s="21" t="s">
        <v>161</v>
      </c>
      <c r="F461" s="20" t="s">
        <v>145</v>
      </c>
      <c r="G461" s="22">
        <v>44886.552881944444</v>
      </c>
      <c r="H461" s="22">
        <v>45747</v>
      </c>
      <c r="I461" s="20" t="s">
        <v>146</v>
      </c>
      <c r="J461" s="23">
        <v>13321572</v>
      </c>
      <c r="K461" s="24">
        <v>10044727</v>
      </c>
      <c r="L461" s="23">
        <v>9866700.1514646094</v>
      </c>
      <c r="M461" s="24">
        <v>13321572</v>
      </c>
      <c r="N461" s="25">
        <v>14.7593182325</v>
      </c>
    </row>
    <row r="462" spans="2:14" x14ac:dyDescent="0.25">
      <c r="B462" s="33" t="s">
        <v>126</v>
      </c>
      <c r="C462" s="20" t="s">
        <v>134</v>
      </c>
      <c r="D462" s="21" t="s">
        <v>166</v>
      </c>
      <c r="E462" s="21" t="s">
        <v>161</v>
      </c>
      <c r="F462" s="20" t="s">
        <v>145</v>
      </c>
      <c r="G462" s="22">
        <v>44894.527488425927</v>
      </c>
      <c r="H462" s="22">
        <v>45747</v>
      </c>
      <c r="I462" s="20" t="s">
        <v>146</v>
      </c>
      <c r="J462" s="23">
        <v>19982365</v>
      </c>
      <c r="K462" s="24">
        <v>15110654</v>
      </c>
      <c r="L462" s="23">
        <v>14798148.489532087</v>
      </c>
      <c r="M462" s="24">
        <v>19982365</v>
      </c>
      <c r="N462" s="25">
        <v>14.766796231300001</v>
      </c>
    </row>
    <row r="463" spans="2:14" x14ac:dyDescent="0.25">
      <c r="B463" s="33" t="s">
        <v>126</v>
      </c>
      <c r="C463" s="20" t="s">
        <v>134</v>
      </c>
      <c r="D463" s="21" t="s">
        <v>166</v>
      </c>
      <c r="E463" s="21" t="s">
        <v>161</v>
      </c>
      <c r="F463" s="20" t="s">
        <v>145</v>
      </c>
      <c r="G463" s="22">
        <v>44900.59574074074</v>
      </c>
      <c r="H463" s="22">
        <v>45747</v>
      </c>
      <c r="I463" s="20" t="s">
        <v>146</v>
      </c>
      <c r="J463" s="23">
        <v>33303938</v>
      </c>
      <c r="K463" s="24">
        <v>25238874</v>
      </c>
      <c r="L463" s="23">
        <v>24661015.213066094</v>
      </c>
      <c r="M463" s="24">
        <v>33303938</v>
      </c>
      <c r="N463" s="25">
        <v>14.772828221299999</v>
      </c>
    </row>
    <row r="464" spans="2:14" x14ac:dyDescent="0.25">
      <c r="B464" s="33" t="s">
        <v>126</v>
      </c>
      <c r="C464" s="20" t="s">
        <v>134</v>
      </c>
      <c r="D464" s="21" t="s">
        <v>166</v>
      </c>
      <c r="E464" s="21" t="s">
        <v>161</v>
      </c>
      <c r="F464" s="20" t="s">
        <v>145</v>
      </c>
      <c r="G464" s="22">
        <v>44908.506562499999</v>
      </c>
      <c r="H464" s="22">
        <v>45384</v>
      </c>
      <c r="I464" s="20" t="s">
        <v>146</v>
      </c>
      <c r="J464" s="23">
        <v>3578466</v>
      </c>
      <c r="K464" s="24">
        <v>3079645</v>
      </c>
      <c r="L464" s="23">
        <v>3003291.5446248865</v>
      </c>
      <c r="M464" s="24">
        <v>3578466</v>
      </c>
      <c r="N464" s="25">
        <v>13.3638626337</v>
      </c>
    </row>
    <row r="465" spans="2:14" x14ac:dyDescent="0.25">
      <c r="B465" s="33" t="s">
        <v>126</v>
      </c>
      <c r="C465" s="20" t="s">
        <v>134</v>
      </c>
      <c r="D465" s="21" t="s">
        <v>166</v>
      </c>
      <c r="E465" s="21" t="s">
        <v>161</v>
      </c>
      <c r="F465" s="20" t="s">
        <v>145</v>
      </c>
      <c r="G465" s="22">
        <v>44915.501134259262</v>
      </c>
      <c r="H465" s="22">
        <v>45189</v>
      </c>
      <c r="I465" s="20" t="s">
        <v>146</v>
      </c>
      <c r="J465" s="23">
        <v>6807780</v>
      </c>
      <c r="K465" s="24">
        <v>6199726</v>
      </c>
      <c r="L465" s="23">
        <v>6021900.7984338691</v>
      </c>
      <c r="M465" s="24">
        <v>6807780</v>
      </c>
      <c r="N465" s="25">
        <v>14.1986697912</v>
      </c>
    </row>
    <row r="466" spans="2:14" x14ac:dyDescent="0.25">
      <c r="B466" s="33" t="s">
        <v>126</v>
      </c>
      <c r="C466" s="20" t="s">
        <v>134</v>
      </c>
      <c r="D466" s="21" t="s">
        <v>166</v>
      </c>
      <c r="E466" s="21" t="s">
        <v>161</v>
      </c>
      <c r="F466" s="20" t="s">
        <v>145</v>
      </c>
      <c r="G466" s="22">
        <v>44924.617002314815</v>
      </c>
      <c r="H466" s="22">
        <v>45747</v>
      </c>
      <c r="I466" s="20" t="s">
        <v>146</v>
      </c>
      <c r="J466" s="23">
        <v>7794737</v>
      </c>
      <c r="K466" s="24">
        <v>5917377</v>
      </c>
      <c r="L466" s="23">
        <v>5921838.3518144432</v>
      </c>
      <c r="M466" s="24">
        <v>7794737</v>
      </c>
      <c r="N466" s="25">
        <v>14.741489700700001</v>
      </c>
    </row>
    <row r="467" spans="2:14" x14ac:dyDescent="0.25">
      <c r="B467" s="33" t="s">
        <v>126</v>
      </c>
      <c r="C467" s="20" t="s">
        <v>155</v>
      </c>
      <c r="D467" s="21" t="s">
        <v>164</v>
      </c>
      <c r="E467" s="21" t="s">
        <v>144</v>
      </c>
      <c r="F467" s="20" t="s">
        <v>145</v>
      </c>
      <c r="G467" s="22">
        <v>44631.532280092593</v>
      </c>
      <c r="H467" s="22">
        <v>47560</v>
      </c>
      <c r="I467" s="20" t="s">
        <v>146</v>
      </c>
      <c r="J467" s="23">
        <v>1987294</v>
      </c>
      <c r="K467" s="24">
        <v>1024331</v>
      </c>
      <c r="L467" s="23">
        <v>1001684.0544386967</v>
      </c>
      <c r="M467" s="24">
        <v>1987294</v>
      </c>
      <c r="N467" s="25">
        <v>12.5500592649</v>
      </c>
    </row>
    <row r="468" spans="2:14" x14ac:dyDescent="0.25">
      <c r="B468" s="33" t="s">
        <v>126</v>
      </c>
      <c r="C468" s="20" t="s">
        <v>155</v>
      </c>
      <c r="D468" s="21" t="s">
        <v>164</v>
      </c>
      <c r="E468" s="21" t="s">
        <v>144</v>
      </c>
      <c r="F468" s="20" t="s">
        <v>145</v>
      </c>
      <c r="G468" s="22">
        <v>44652.44358796296</v>
      </c>
      <c r="H468" s="22">
        <v>47560</v>
      </c>
      <c r="I468" s="20" t="s">
        <v>146</v>
      </c>
      <c r="J468" s="23">
        <v>1957376</v>
      </c>
      <c r="K468" s="24">
        <v>1001312</v>
      </c>
      <c r="L468" s="23">
        <v>1001638.3312458375</v>
      </c>
      <c r="M468" s="24">
        <v>1957376</v>
      </c>
      <c r="N468" s="25">
        <v>12.551103810900001</v>
      </c>
    </row>
    <row r="469" spans="2:14" x14ac:dyDescent="0.25">
      <c r="B469" s="33" t="s">
        <v>126</v>
      </c>
      <c r="C469" s="20" t="s">
        <v>155</v>
      </c>
      <c r="D469" s="21" t="s">
        <v>164</v>
      </c>
      <c r="E469" s="21" t="s">
        <v>144</v>
      </c>
      <c r="F469" s="20" t="s">
        <v>145</v>
      </c>
      <c r="G469" s="22">
        <v>44655.389456018522</v>
      </c>
      <c r="H469" s="22">
        <v>47560</v>
      </c>
      <c r="I469" s="20" t="s">
        <v>146</v>
      </c>
      <c r="J469" s="23">
        <v>3914752</v>
      </c>
      <c r="K469" s="24">
        <v>2004605</v>
      </c>
      <c r="L469" s="23">
        <v>2003308.1257251671</v>
      </c>
      <c r="M469" s="24">
        <v>3914752</v>
      </c>
      <c r="N469" s="25">
        <v>12.5507444143</v>
      </c>
    </row>
    <row r="470" spans="2:14" x14ac:dyDescent="0.25">
      <c r="B470" s="33" t="s">
        <v>126</v>
      </c>
      <c r="C470" s="20" t="s">
        <v>155</v>
      </c>
      <c r="D470" s="21" t="s">
        <v>164</v>
      </c>
      <c r="E470" s="21" t="s">
        <v>144</v>
      </c>
      <c r="F470" s="20" t="s">
        <v>145</v>
      </c>
      <c r="G470" s="22">
        <v>44658.596631944441</v>
      </c>
      <c r="H470" s="22">
        <v>47560</v>
      </c>
      <c r="I470" s="20" t="s">
        <v>146</v>
      </c>
      <c r="J470" s="23">
        <v>11744224</v>
      </c>
      <c r="K470" s="24">
        <v>6019724</v>
      </c>
      <c r="L470" s="23">
        <v>6009971.9130349038</v>
      </c>
      <c r="M470" s="24">
        <v>11744224</v>
      </c>
      <c r="N470" s="25">
        <v>12.550490164899999</v>
      </c>
    </row>
    <row r="471" spans="2:14" x14ac:dyDescent="0.25">
      <c r="B471" s="33" t="s">
        <v>126</v>
      </c>
      <c r="C471" s="20" t="s">
        <v>155</v>
      </c>
      <c r="D471" s="21" t="s">
        <v>164</v>
      </c>
      <c r="E471" s="21" t="s">
        <v>144</v>
      </c>
      <c r="F471" s="20" t="s">
        <v>145</v>
      </c>
      <c r="G471" s="22">
        <v>44677.522893518515</v>
      </c>
      <c r="H471" s="22">
        <v>47560</v>
      </c>
      <c r="I471" s="20" t="s">
        <v>146</v>
      </c>
      <c r="J471" s="23">
        <v>3914752</v>
      </c>
      <c r="K471" s="24">
        <v>2019070</v>
      </c>
      <c r="L471" s="23">
        <v>2003430.2353260173</v>
      </c>
      <c r="M471" s="24">
        <v>3914752</v>
      </c>
      <c r="N471" s="25">
        <v>12.549349665599999</v>
      </c>
    </row>
    <row r="472" spans="2:14" x14ac:dyDescent="0.25">
      <c r="B472" s="33" t="s">
        <v>126</v>
      </c>
      <c r="C472" s="20" t="s">
        <v>155</v>
      </c>
      <c r="D472" s="21" t="s">
        <v>164</v>
      </c>
      <c r="E472" s="21" t="s">
        <v>144</v>
      </c>
      <c r="F472" s="20" t="s">
        <v>145</v>
      </c>
      <c r="G472" s="22">
        <v>44686.532280092593</v>
      </c>
      <c r="H472" s="22">
        <v>47560</v>
      </c>
      <c r="I472" s="20" t="s">
        <v>146</v>
      </c>
      <c r="J472" s="23">
        <v>5872096</v>
      </c>
      <c r="K472" s="24">
        <v>3037479</v>
      </c>
      <c r="L472" s="23">
        <v>3005159.459341839</v>
      </c>
      <c r="M472" s="24">
        <v>5872096</v>
      </c>
      <c r="N472" s="25">
        <v>12.549095749899999</v>
      </c>
    </row>
    <row r="473" spans="2:14" x14ac:dyDescent="0.25">
      <c r="B473" s="33" t="s">
        <v>126</v>
      </c>
      <c r="C473" s="20" t="s">
        <v>155</v>
      </c>
      <c r="D473" s="21" t="s">
        <v>164</v>
      </c>
      <c r="E473" s="21" t="s">
        <v>144</v>
      </c>
      <c r="F473" s="20" t="s">
        <v>145</v>
      </c>
      <c r="G473" s="22">
        <v>44687.514699074076</v>
      </c>
      <c r="H473" s="22">
        <v>47560</v>
      </c>
      <c r="I473" s="20" t="s">
        <v>146</v>
      </c>
      <c r="J473" s="23">
        <v>9786848</v>
      </c>
      <c r="K473" s="24">
        <v>5064111</v>
      </c>
      <c r="L473" s="23">
        <v>5008615.5791165018</v>
      </c>
      <c r="M473" s="24">
        <v>9786848</v>
      </c>
      <c r="N473" s="25">
        <v>12.5490790606</v>
      </c>
    </row>
    <row r="474" spans="2:14" x14ac:dyDescent="0.25">
      <c r="B474" s="33" t="s">
        <v>126</v>
      </c>
      <c r="C474" s="20" t="s">
        <v>155</v>
      </c>
      <c r="D474" s="21" t="s">
        <v>164</v>
      </c>
      <c r="E474" s="21" t="s">
        <v>144</v>
      </c>
      <c r="F474" s="20" t="s">
        <v>145</v>
      </c>
      <c r="G474" s="22">
        <v>44704.606550925928</v>
      </c>
      <c r="H474" s="22">
        <v>47560</v>
      </c>
      <c r="I474" s="20" t="s">
        <v>146</v>
      </c>
      <c r="J474" s="23">
        <v>3914752</v>
      </c>
      <c r="K474" s="24">
        <v>2036825</v>
      </c>
      <c r="L474" s="23">
        <v>2003448.1874000365</v>
      </c>
      <c r="M474" s="24">
        <v>3914752</v>
      </c>
      <c r="N474" s="25">
        <v>12.5491446257</v>
      </c>
    </row>
    <row r="475" spans="2:14" x14ac:dyDescent="0.25">
      <c r="B475" s="33" t="s">
        <v>126</v>
      </c>
      <c r="C475" s="20" t="s">
        <v>155</v>
      </c>
      <c r="D475" s="21" t="s">
        <v>164</v>
      </c>
      <c r="E475" s="21" t="s">
        <v>144</v>
      </c>
      <c r="F475" s="20" t="s">
        <v>145</v>
      </c>
      <c r="G475" s="22">
        <v>44708.49690972222</v>
      </c>
      <c r="H475" s="22">
        <v>47560</v>
      </c>
      <c r="I475" s="20" t="s">
        <v>146</v>
      </c>
      <c r="J475" s="23">
        <v>1957376</v>
      </c>
      <c r="K475" s="24">
        <v>1019725</v>
      </c>
      <c r="L475" s="23">
        <v>1001719.1359905982</v>
      </c>
      <c r="M475" s="24">
        <v>1957376</v>
      </c>
      <c r="N475" s="25">
        <v>12.5492578745</v>
      </c>
    </row>
    <row r="476" spans="2:14" x14ac:dyDescent="0.25">
      <c r="B476" s="33" t="s">
        <v>126</v>
      </c>
      <c r="C476" s="20" t="s">
        <v>155</v>
      </c>
      <c r="D476" s="21" t="s">
        <v>164</v>
      </c>
      <c r="E476" s="21" t="s">
        <v>144</v>
      </c>
      <c r="F476" s="20" t="s">
        <v>145</v>
      </c>
      <c r="G476" s="22">
        <v>44712.518020833333</v>
      </c>
      <c r="H476" s="22">
        <v>47560</v>
      </c>
      <c r="I476" s="20" t="s">
        <v>146</v>
      </c>
      <c r="J476" s="23">
        <v>1957376</v>
      </c>
      <c r="K476" s="24">
        <v>1021039</v>
      </c>
      <c r="L476" s="23">
        <v>1001712.5605577392</v>
      </c>
      <c r="M476" s="24">
        <v>1957376</v>
      </c>
      <c r="N476" s="25">
        <v>12.549408078200001</v>
      </c>
    </row>
    <row r="477" spans="2:14" x14ac:dyDescent="0.25">
      <c r="B477" s="33" t="s">
        <v>126</v>
      </c>
      <c r="C477" s="20" t="s">
        <v>155</v>
      </c>
      <c r="D477" s="21" t="s">
        <v>164</v>
      </c>
      <c r="E477" s="21" t="s">
        <v>144</v>
      </c>
      <c r="F477" s="20" t="s">
        <v>145</v>
      </c>
      <c r="G477" s="22">
        <v>44713.523275462961</v>
      </c>
      <c r="H477" s="22">
        <v>47560</v>
      </c>
      <c r="I477" s="20" t="s">
        <v>146</v>
      </c>
      <c r="J477" s="23">
        <v>5872096</v>
      </c>
      <c r="K477" s="24">
        <v>3064110</v>
      </c>
      <c r="L477" s="23">
        <v>3005112.6485415031</v>
      </c>
      <c r="M477" s="24">
        <v>5872096</v>
      </c>
      <c r="N477" s="25">
        <v>12.5494521856</v>
      </c>
    </row>
    <row r="478" spans="2:14" x14ac:dyDescent="0.25">
      <c r="B478" s="33" t="s">
        <v>126</v>
      </c>
      <c r="C478" s="20" t="s">
        <v>155</v>
      </c>
      <c r="D478" s="21" t="s">
        <v>164</v>
      </c>
      <c r="E478" s="21" t="s">
        <v>144</v>
      </c>
      <c r="F478" s="20" t="s">
        <v>145</v>
      </c>
      <c r="G478" s="22">
        <v>44721.502372685187</v>
      </c>
      <c r="H478" s="22">
        <v>47560</v>
      </c>
      <c r="I478" s="20" t="s">
        <v>146</v>
      </c>
      <c r="J478" s="23">
        <v>5872096</v>
      </c>
      <c r="K478" s="24">
        <v>3072001</v>
      </c>
      <c r="L478" s="23">
        <v>3005055.8194733271</v>
      </c>
      <c r="M478" s="24">
        <v>5872096</v>
      </c>
      <c r="N478" s="25">
        <v>12.5498849154</v>
      </c>
    </row>
    <row r="479" spans="2:14" x14ac:dyDescent="0.25">
      <c r="B479" s="33" t="s">
        <v>126</v>
      </c>
      <c r="C479" s="20" t="s">
        <v>155</v>
      </c>
      <c r="D479" s="21" t="s">
        <v>164</v>
      </c>
      <c r="E479" s="21" t="s">
        <v>144</v>
      </c>
      <c r="F479" s="20" t="s">
        <v>145</v>
      </c>
      <c r="G479" s="22">
        <v>44742.518576388888</v>
      </c>
      <c r="H479" s="22">
        <v>47560</v>
      </c>
      <c r="I479" s="20" t="s">
        <v>146</v>
      </c>
      <c r="J479" s="23">
        <v>9637259</v>
      </c>
      <c r="K479" s="24">
        <v>5004932</v>
      </c>
      <c r="L479" s="23">
        <v>5008171.4992020596</v>
      </c>
      <c r="M479" s="24">
        <v>9637259</v>
      </c>
      <c r="N479" s="25">
        <v>12.551108002699999</v>
      </c>
    </row>
    <row r="480" spans="2:14" x14ac:dyDescent="0.25">
      <c r="B480" s="33" t="s">
        <v>126</v>
      </c>
      <c r="C480" s="20" t="s">
        <v>155</v>
      </c>
      <c r="D480" s="21" t="s">
        <v>164</v>
      </c>
      <c r="E480" s="21" t="s">
        <v>144</v>
      </c>
      <c r="F480" s="20" t="s">
        <v>145</v>
      </c>
      <c r="G480" s="22">
        <v>44775.641203703701</v>
      </c>
      <c r="H480" s="22">
        <v>47560</v>
      </c>
      <c r="I480" s="20" t="s">
        <v>146</v>
      </c>
      <c r="J480" s="23">
        <v>19274518</v>
      </c>
      <c r="K480" s="24">
        <v>10118358</v>
      </c>
      <c r="L480" s="23">
        <v>10017225.939566219</v>
      </c>
      <c r="M480" s="24">
        <v>19274518</v>
      </c>
      <c r="N480" s="25">
        <v>12.549090981499999</v>
      </c>
    </row>
    <row r="481" spans="2:14" x14ac:dyDescent="0.25">
      <c r="B481" s="33" t="s">
        <v>126</v>
      </c>
      <c r="C481" s="20" t="s">
        <v>155</v>
      </c>
      <c r="D481" s="21" t="s">
        <v>164</v>
      </c>
      <c r="E481" s="21" t="s">
        <v>144</v>
      </c>
      <c r="F481" s="20" t="s">
        <v>145</v>
      </c>
      <c r="G481" s="22">
        <v>44778.500578703701</v>
      </c>
      <c r="H481" s="22">
        <v>47560</v>
      </c>
      <c r="I481" s="20" t="s">
        <v>146</v>
      </c>
      <c r="J481" s="23">
        <v>3854916</v>
      </c>
      <c r="K481" s="24">
        <v>2025643</v>
      </c>
      <c r="L481" s="23">
        <v>2003457.9985167771</v>
      </c>
      <c r="M481" s="24">
        <v>3854916</v>
      </c>
      <c r="N481" s="25">
        <v>12.5490325689</v>
      </c>
    </row>
    <row r="482" spans="2:14" x14ac:dyDescent="0.25">
      <c r="B482" s="33" t="s">
        <v>126</v>
      </c>
      <c r="C482" s="20" t="s">
        <v>155</v>
      </c>
      <c r="D482" s="21" t="s">
        <v>164</v>
      </c>
      <c r="E482" s="21" t="s">
        <v>144</v>
      </c>
      <c r="F482" s="20" t="s">
        <v>145</v>
      </c>
      <c r="G482" s="22">
        <v>44784.527418981481</v>
      </c>
      <c r="H482" s="22">
        <v>47560</v>
      </c>
      <c r="I482" s="20" t="s">
        <v>146</v>
      </c>
      <c r="J482" s="23">
        <v>3854916</v>
      </c>
      <c r="K482" s="24">
        <v>2029588</v>
      </c>
      <c r="L482" s="23">
        <v>2003462.7997272867</v>
      </c>
      <c r="M482" s="24">
        <v>3854916</v>
      </c>
      <c r="N482" s="25">
        <v>12.548977732699999</v>
      </c>
    </row>
    <row r="483" spans="2:14" x14ac:dyDescent="0.25">
      <c r="B483" s="33" t="s">
        <v>126</v>
      </c>
      <c r="C483" s="20" t="s">
        <v>155</v>
      </c>
      <c r="D483" s="21" t="s">
        <v>164</v>
      </c>
      <c r="E483" s="21" t="s">
        <v>144</v>
      </c>
      <c r="F483" s="20" t="s">
        <v>145</v>
      </c>
      <c r="G483" s="22">
        <v>44789.541875000003</v>
      </c>
      <c r="H483" s="22">
        <v>47560</v>
      </c>
      <c r="I483" s="20" t="s">
        <v>146</v>
      </c>
      <c r="J483" s="23">
        <v>11564717</v>
      </c>
      <c r="K483" s="24">
        <v>6098630</v>
      </c>
      <c r="L483" s="23">
        <v>6010360.773396939</v>
      </c>
      <c r="M483" s="24">
        <v>11564717</v>
      </c>
      <c r="N483" s="25">
        <v>12.549009655400001</v>
      </c>
    </row>
    <row r="484" spans="2:14" x14ac:dyDescent="0.25">
      <c r="B484" s="33" t="s">
        <v>126</v>
      </c>
      <c r="C484" s="20" t="s">
        <v>135</v>
      </c>
      <c r="D484" s="21" t="s">
        <v>166</v>
      </c>
      <c r="E484" s="21" t="s">
        <v>144</v>
      </c>
      <c r="F484" s="20" t="s">
        <v>145</v>
      </c>
      <c r="G484" s="22">
        <v>44628.661689814813</v>
      </c>
      <c r="H484" s="22">
        <v>45363</v>
      </c>
      <c r="I484" s="20" t="s">
        <v>146</v>
      </c>
      <c r="J484" s="23">
        <v>1284977</v>
      </c>
      <c r="K484" s="24">
        <v>1018734</v>
      </c>
      <c r="L484" s="23">
        <v>1028349.1839169882</v>
      </c>
      <c r="M484" s="24">
        <v>1284977</v>
      </c>
      <c r="N484" s="25">
        <v>13.902168770899999</v>
      </c>
    </row>
    <row r="485" spans="2:14" x14ac:dyDescent="0.25">
      <c r="B485" s="33" t="s">
        <v>126</v>
      </c>
      <c r="C485" s="20" t="s">
        <v>135</v>
      </c>
      <c r="D485" s="21" t="s">
        <v>166</v>
      </c>
      <c r="E485" s="21" t="s">
        <v>144</v>
      </c>
      <c r="F485" s="20" t="s">
        <v>145</v>
      </c>
      <c r="G485" s="22">
        <v>44655.388055555559</v>
      </c>
      <c r="H485" s="22">
        <v>45363</v>
      </c>
      <c r="I485" s="20" t="s">
        <v>146</v>
      </c>
      <c r="J485" s="23">
        <v>2569955</v>
      </c>
      <c r="K485" s="24">
        <v>2059806</v>
      </c>
      <c r="L485" s="23">
        <v>2058396.4260184299</v>
      </c>
      <c r="M485" s="24">
        <v>2569955</v>
      </c>
      <c r="N485" s="25">
        <v>13.8163870573</v>
      </c>
    </row>
    <row r="486" spans="2:14" x14ac:dyDescent="0.25">
      <c r="B486" s="33" t="s">
        <v>126</v>
      </c>
      <c r="C486" s="20" t="s">
        <v>135</v>
      </c>
      <c r="D486" s="21" t="s">
        <v>166</v>
      </c>
      <c r="E486" s="21" t="s">
        <v>144</v>
      </c>
      <c r="F486" s="20" t="s">
        <v>145</v>
      </c>
      <c r="G486" s="22">
        <v>44658.599351851852</v>
      </c>
      <c r="H486" s="22">
        <v>45363</v>
      </c>
      <c r="I486" s="20" t="s">
        <v>146</v>
      </c>
      <c r="J486" s="23">
        <v>7709864</v>
      </c>
      <c r="K486" s="24">
        <v>6185900</v>
      </c>
      <c r="L486" s="23">
        <v>6175128.7317923773</v>
      </c>
      <c r="M486" s="24">
        <v>7709864</v>
      </c>
      <c r="N486" s="25">
        <v>13.817391880700001</v>
      </c>
    </row>
    <row r="487" spans="2:14" x14ac:dyDescent="0.25">
      <c r="B487" s="33" t="s">
        <v>126</v>
      </c>
      <c r="C487" s="20" t="s">
        <v>135</v>
      </c>
      <c r="D487" s="21" t="s">
        <v>166</v>
      </c>
      <c r="E487" s="21" t="s">
        <v>144</v>
      </c>
      <c r="F487" s="20" t="s">
        <v>145</v>
      </c>
      <c r="G487" s="22">
        <v>44673.625358796293</v>
      </c>
      <c r="H487" s="22">
        <v>45547</v>
      </c>
      <c r="I487" s="20" t="s">
        <v>146</v>
      </c>
      <c r="J487" s="23">
        <v>1274250</v>
      </c>
      <c r="K487" s="24">
        <v>1010849</v>
      </c>
      <c r="L487" s="23">
        <v>1004833.3274113188</v>
      </c>
      <c r="M487" s="24">
        <v>1274250</v>
      </c>
      <c r="N487" s="25">
        <v>11.458124357000001</v>
      </c>
    </row>
    <row r="488" spans="2:14" x14ac:dyDescent="0.25">
      <c r="B488" s="33" t="s">
        <v>126</v>
      </c>
      <c r="C488" s="20" t="s">
        <v>135</v>
      </c>
      <c r="D488" s="21" t="s">
        <v>166</v>
      </c>
      <c r="E488" s="21" t="s">
        <v>144</v>
      </c>
      <c r="F488" s="20" t="s">
        <v>145</v>
      </c>
      <c r="G488" s="22">
        <v>44679.596875000003</v>
      </c>
      <c r="H488" s="22">
        <v>45547</v>
      </c>
      <c r="I488" s="20" t="s">
        <v>146</v>
      </c>
      <c r="J488" s="23">
        <v>6371230</v>
      </c>
      <c r="K488" s="24">
        <v>5063287</v>
      </c>
      <c r="L488" s="23">
        <v>5024181.2766365902</v>
      </c>
      <c r="M488" s="24">
        <v>6371230</v>
      </c>
      <c r="N488" s="25">
        <v>11.457738280299999</v>
      </c>
    </row>
    <row r="489" spans="2:14" x14ac:dyDescent="0.25">
      <c r="B489" s="33" t="s">
        <v>126</v>
      </c>
      <c r="C489" s="20" t="s">
        <v>135</v>
      </c>
      <c r="D489" s="21" t="s">
        <v>166</v>
      </c>
      <c r="E489" s="21" t="s">
        <v>144</v>
      </c>
      <c r="F489" s="20" t="s">
        <v>145</v>
      </c>
      <c r="G489" s="22">
        <v>44694.522511574076</v>
      </c>
      <c r="H489" s="22">
        <v>45547</v>
      </c>
      <c r="I489" s="20" t="s">
        <v>146</v>
      </c>
      <c r="J489" s="23">
        <v>2548490</v>
      </c>
      <c r="K489" s="24">
        <v>2034356</v>
      </c>
      <c r="L489" s="23">
        <v>2009665.4506213616</v>
      </c>
      <c r="M489" s="24">
        <v>2548490</v>
      </c>
      <c r="N489" s="25">
        <v>11.4579433203</v>
      </c>
    </row>
    <row r="490" spans="2:14" x14ac:dyDescent="0.25">
      <c r="B490" s="33" t="s">
        <v>126</v>
      </c>
      <c r="C490" s="20" t="s">
        <v>135</v>
      </c>
      <c r="D490" s="21" t="s">
        <v>166</v>
      </c>
      <c r="E490" s="21" t="s">
        <v>144</v>
      </c>
      <c r="F490" s="20" t="s">
        <v>145</v>
      </c>
      <c r="G490" s="22">
        <v>44698.615937499999</v>
      </c>
      <c r="H490" s="22">
        <v>45547</v>
      </c>
      <c r="I490" s="20" t="s">
        <v>146</v>
      </c>
      <c r="J490" s="23">
        <v>1274250</v>
      </c>
      <c r="K490" s="24">
        <v>1018384</v>
      </c>
      <c r="L490" s="23">
        <v>1004832.5332749875</v>
      </c>
      <c r="M490" s="24">
        <v>1274250</v>
      </c>
      <c r="N490" s="25">
        <v>11.4581805468</v>
      </c>
    </row>
    <row r="491" spans="2:14" x14ac:dyDescent="0.25">
      <c r="B491" s="33" t="s">
        <v>126</v>
      </c>
      <c r="C491" s="20" t="s">
        <v>135</v>
      </c>
      <c r="D491" s="21" t="s">
        <v>166</v>
      </c>
      <c r="E491" s="21" t="s">
        <v>144</v>
      </c>
      <c r="F491" s="20" t="s">
        <v>145</v>
      </c>
      <c r="G491" s="22">
        <v>44700.521701388891</v>
      </c>
      <c r="H491" s="22">
        <v>45547</v>
      </c>
      <c r="I491" s="20" t="s">
        <v>146</v>
      </c>
      <c r="J491" s="23">
        <v>1274250</v>
      </c>
      <c r="K491" s="24">
        <v>1018985</v>
      </c>
      <c r="L491" s="23">
        <v>1004830.427280863</v>
      </c>
      <c r="M491" s="24">
        <v>1274250</v>
      </c>
      <c r="N491" s="25">
        <v>11.458329558399999</v>
      </c>
    </row>
    <row r="492" spans="2:14" x14ac:dyDescent="0.25">
      <c r="B492" s="33" t="s">
        <v>126</v>
      </c>
      <c r="C492" s="20" t="s">
        <v>135</v>
      </c>
      <c r="D492" s="21" t="s">
        <v>166</v>
      </c>
      <c r="E492" s="21" t="s">
        <v>144</v>
      </c>
      <c r="F492" s="20" t="s">
        <v>145</v>
      </c>
      <c r="G492" s="22">
        <v>44718.546354166669</v>
      </c>
      <c r="H492" s="22">
        <v>45547</v>
      </c>
      <c r="I492" s="20" t="s">
        <v>146</v>
      </c>
      <c r="J492" s="23">
        <v>1274250</v>
      </c>
      <c r="K492" s="24">
        <v>1024411</v>
      </c>
      <c r="L492" s="23">
        <v>1004798.5855586397</v>
      </c>
      <c r="M492" s="24">
        <v>1274250</v>
      </c>
      <c r="N492" s="25">
        <v>11.4605826139</v>
      </c>
    </row>
    <row r="493" spans="2:14" x14ac:dyDescent="0.25">
      <c r="B493" s="33" t="s">
        <v>126</v>
      </c>
      <c r="C493" s="20" t="s">
        <v>135</v>
      </c>
      <c r="D493" s="21" t="s">
        <v>166</v>
      </c>
      <c r="E493" s="21" t="s">
        <v>144</v>
      </c>
      <c r="F493" s="20" t="s">
        <v>145</v>
      </c>
      <c r="G493" s="22">
        <v>44721.503923611112</v>
      </c>
      <c r="H493" s="22">
        <v>45547</v>
      </c>
      <c r="I493" s="20" t="s">
        <v>146</v>
      </c>
      <c r="J493" s="23">
        <v>2548490</v>
      </c>
      <c r="K493" s="24">
        <v>2050632</v>
      </c>
      <c r="L493" s="23">
        <v>2009575.5865366084</v>
      </c>
      <c r="M493" s="24">
        <v>2548490</v>
      </c>
      <c r="N493" s="25">
        <v>11.461122632</v>
      </c>
    </row>
    <row r="494" spans="2:14" x14ac:dyDescent="0.25">
      <c r="B494" s="33" t="s">
        <v>126</v>
      </c>
      <c r="C494" s="20" t="s">
        <v>135</v>
      </c>
      <c r="D494" s="21" t="s">
        <v>166</v>
      </c>
      <c r="E494" s="21" t="s">
        <v>144</v>
      </c>
      <c r="F494" s="20" t="s">
        <v>145</v>
      </c>
      <c r="G494" s="22">
        <v>44756.603391203702</v>
      </c>
      <c r="H494" s="22">
        <v>45547</v>
      </c>
      <c r="I494" s="20" t="s">
        <v>146</v>
      </c>
      <c r="J494" s="23">
        <v>3740466</v>
      </c>
      <c r="K494" s="24">
        <v>3025316</v>
      </c>
      <c r="L494" s="23">
        <v>3014495.4735401892</v>
      </c>
      <c r="M494" s="24">
        <v>3740466</v>
      </c>
      <c r="N494" s="25">
        <v>11.4580816031</v>
      </c>
    </row>
    <row r="495" spans="2:14" x14ac:dyDescent="0.25">
      <c r="B495" s="33" t="s">
        <v>126</v>
      </c>
      <c r="C495" s="20" t="s">
        <v>135</v>
      </c>
      <c r="D495" s="21" t="s">
        <v>166</v>
      </c>
      <c r="E495" s="21" t="s">
        <v>144</v>
      </c>
      <c r="F495" s="20" t="s">
        <v>145</v>
      </c>
      <c r="G495" s="22">
        <v>44774.601643518516</v>
      </c>
      <c r="H495" s="22">
        <v>45547</v>
      </c>
      <c r="I495" s="20" t="s">
        <v>146</v>
      </c>
      <c r="J495" s="23">
        <v>11221398</v>
      </c>
      <c r="K495" s="24">
        <v>9124767</v>
      </c>
      <c r="L495" s="23">
        <v>9043600.6007462684</v>
      </c>
      <c r="M495" s="24">
        <v>11221398</v>
      </c>
      <c r="N495" s="25">
        <v>11.4571839571</v>
      </c>
    </row>
    <row r="496" spans="2:14" x14ac:dyDescent="0.25">
      <c r="B496" s="33" t="s">
        <v>126</v>
      </c>
      <c r="C496" s="20" t="s">
        <v>135</v>
      </c>
      <c r="D496" s="21" t="s">
        <v>166</v>
      </c>
      <c r="E496" s="21" t="s">
        <v>144</v>
      </c>
      <c r="F496" s="20" t="s">
        <v>145</v>
      </c>
      <c r="G496" s="22">
        <v>44775.648206018515</v>
      </c>
      <c r="H496" s="22">
        <v>45825</v>
      </c>
      <c r="I496" s="20" t="s">
        <v>146</v>
      </c>
      <c r="J496" s="23">
        <v>7056848</v>
      </c>
      <c r="K496" s="24">
        <v>5079110</v>
      </c>
      <c r="L496" s="23">
        <v>5021043.2460665992</v>
      </c>
      <c r="M496" s="24">
        <v>7056848</v>
      </c>
      <c r="N496" s="25">
        <v>14.469304680800001</v>
      </c>
    </row>
    <row r="497" spans="2:14" x14ac:dyDescent="0.25">
      <c r="B497" s="33" t="s">
        <v>126</v>
      </c>
      <c r="C497" s="20" t="s">
        <v>135</v>
      </c>
      <c r="D497" s="21" t="s">
        <v>166</v>
      </c>
      <c r="E497" s="21" t="s">
        <v>144</v>
      </c>
      <c r="F497" s="20" t="s">
        <v>145</v>
      </c>
      <c r="G497" s="22">
        <v>44789.543437499997</v>
      </c>
      <c r="H497" s="22">
        <v>45603</v>
      </c>
      <c r="I497" s="20" t="s">
        <v>146</v>
      </c>
      <c r="J497" s="23">
        <v>13081982</v>
      </c>
      <c r="K497" s="24">
        <v>10127056</v>
      </c>
      <c r="L497" s="23">
        <v>10294769.944270963</v>
      </c>
      <c r="M497" s="24">
        <v>13081982</v>
      </c>
      <c r="N497" s="25">
        <v>13.92143059</v>
      </c>
    </row>
    <row r="498" spans="2:14" x14ac:dyDescent="0.25">
      <c r="B498" s="33" t="s">
        <v>126</v>
      </c>
      <c r="C498" s="20" t="s">
        <v>135</v>
      </c>
      <c r="D498" s="21" t="s">
        <v>166</v>
      </c>
      <c r="E498" s="21" t="s">
        <v>144</v>
      </c>
      <c r="F498" s="20" t="s">
        <v>145</v>
      </c>
      <c r="G498" s="22">
        <v>44790.53533564815</v>
      </c>
      <c r="H498" s="22">
        <v>45603</v>
      </c>
      <c r="I498" s="20" t="s">
        <v>146</v>
      </c>
      <c r="J498" s="23">
        <v>10465589</v>
      </c>
      <c r="K498" s="24">
        <v>8104548</v>
      </c>
      <c r="L498" s="23">
        <v>8235825.0289379237</v>
      </c>
      <c r="M498" s="24">
        <v>10465589</v>
      </c>
      <c r="N498" s="25">
        <v>13.9213763582</v>
      </c>
    </row>
    <row r="499" spans="2:14" x14ac:dyDescent="0.25">
      <c r="B499" s="33" t="s">
        <v>126</v>
      </c>
      <c r="C499" s="20" t="s">
        <v>135</v>
      </c>
      <c r="D499" s="21" t="s">
        <v>166</v>
      </c>
      <c r="E499" s="21" t="s">
        <v>144</v>
      </c>
      <c r="F499" s="20" t="s">
        <v>145</v>
      </c>
      <c r="G499" s="22">
        <v>44790.536365740743</v>
      </c>
      <c r="H499" s="22">
        <v>46098</v>
      </c>
      <c r="I499" s="20" t="s">
        <v>146</v>
      </c>
      <c r="J499" s="23">
        <v>1523560</v>
      </c>
      <c r="K499" s="24">
        <v>1021862</v>
      </c>
      <c r="L499" s="23">
        <v>1004283.2014226983</v>
      </c>
      <c r="M499" s="24">
        <v>1523560</v>
      </c>
      <c r="N499" s="25">
        <v>14.746984750099999</v>
      </c>
    </row>
    <row r="500" spans="2:14" x14ac:dyDescent="0.25">
      <c r="B500" s="33" t="s">
        <v>126</v>
      </c>
      <c r="C500" s="20" t="s">
        <v>135</v>
      </c>
      <c r="D500" s="21" t="s">
        <v>166</v>
      </c>
      <c r="E500" s="21" t="s">
        <v>144</v>
      </c>
      <c r="F500" s="20" t="s">
        <v>145</v>
      </c>
      <c r="G500" s="22">
        <v>44796.531319444446</v>
      </c>
      <c r="H500" s="22">
        <v>46210</v>
      </c>
      <c r="I500" s="20" t="s">
        <v>146</v>
      </c>
      <c r="J500" s="23">
        <v>1564448</v>
      </c>
      <c r="K500" s="24">
        <v>1016284</v>
      </c>
      <c r="L500" s="23">
        <v>1031481.3909903631</v>
      </c>
      <c r="M500" s="24">
        <v>1564448</v>
      </c>
      <c r="N500" s="25">
        <v>14.9137240648</v>
      </c>
    </row>
    <row r="501" spans="2:14" x14ac:dyDescent="0.25">
      <c r="B501" s="33" t="s">
        <v>126</v>
      </c>
      <c r="C501" s="20" t="s">
        <v>135</v>
      </c>
      <c r="D501" s="21" t="s">
        <v>166</v>
      </c>
      <c r="E501" s="21" t="s">
        <v>144</v>
      </c>
      <c r="F501" s="20" t="s">
        <v>145</v>
      </c>
      <c r="G501" s="22">
        <v>44806.529895833337</v>
      </c>
      <c r="H501" s="22">
        <v>45363</v>
      </c>
      <c r="I501" s="20" t="s">
        <v>146</v>
      </c>
      <c r="J501" s="23">
        <v>6097036</v>
      </c>
      <c r="K501" s="24">
        <v>5093670</v>
      </c>
      <c r="L501" s="23">
        <v>5146283.8558240244</v>
      </c>
      <c r="M501" s="24">
        <v>6097036</v>
      </c>
      <c r="N501" s="25">
        <v>13.810446858400001</v>
      </c>
    </row>
    <row r="502" spans="2:14" x14ac:dyDescent="0.25">
      <c r="B502" s="33" t="s">
        <v>126</v>
      </c>
      <c r="C502" s="20" t="s">
        <v>135</v>
      </c>
      <c r="D502" s="21" t="s">
        <v>166</v>
      </c>
      <c r="E502" s="21" t="s">
        <v>144</v>
      </c>
      <c r="F502" s="20" t="s">
        <v>145</v>
      </c>
      <c r="G502" s="22">
        <v>44810.531736111108</v>
      </c>
      <c r="H502" s="22">
        <v>45363</v>
      </c>
      <c r="I502" s="20" t="s">
        <v>146</v>
      </c>
      <c r="J502" s="23">
        <v>6097036</v>
      </c>
      <c r="K502" s="24">
        <v>5100877</v>
      </c>
      <c r="L502" s="23">
        <v>5146267.0354393553</v>
      </c>
      <c r="M502" s="24">
        <v>6097036</v>
      </c>
      <c r="N502" s="25">
        <v>13.810786604900001</v>
      </c>
    </row>
    <row r="503" spans="2:14" x14ac:dyDescent="0.25">
      <c r="B503" s="33" t="s">
        <v>126</v>
      </c>
      <c r="C503" s="20" t="s">
        <v>135</v>
      </c>
      <c r="D503" s="21" t="s">
        <v>166</v>
      </c>
      <c r="E503" s="21" t="s">
        <v>144</v>
      </c>
      <c r="F503" s="20" t="s">
        <v>145</v>
      </c>
      <c r="G503" s="22">
        <v>44813.59474537037</v>
      </c>
      <c r="H503" s="22">
        <v>45363</v>
      </c>
      <c r="I503" s="20" t="s">
        <v>146</v>
      </c>
      <c r="J503" s="23">
        <v>1219407</v>
      </c>
      <c r="K503" s="24">
        <v>1021256</v>
      </c>
      <c r="L503" s="23">
        <v>1029249.6002466017</v>
      </c>
      <c r="M503" s="24">
        <v>1219407</v>
      </c>
      <c r="N503" s="25">
        <v>13.811153769500001</v>
      </c>
    </row>
    <row r="504" spans="2:14" x14ac:dyDescent="0.25">
      <c r="B504" s="33" t="s">
        <v>126</v>
      </c>
      <c r="C504" s="20" t="s">
        <v>135</v>
      </c>
      <c r="D504" s="21" t="s">
        <v>166</v>
      </c>
      <c r="E504" s="21" t="s">
        <v>144</v>
      </c>
      <c r="F504" s="20" t="s">
        <v>145</v>
      </c>
      <c r="G504" s="22">
        <v>44824.527361111112</v>
      </c>
      <c r="H504" s="22">
        <v>45363</v>
      </c>
      <c r="I504" s="20" t="s">
        <v>146</v>
      </c>
      <c r="J504" s="23">
        <v>6097036</v>
      </c>
      <c r="K504" s="24">
        <v>5126096</v>
      </c>
      <c r="L504" s="23">
        <v>5146139.6761971638</v>
      </c>
      <c r="M504" s="24">
        <v>6097036</v>
      </c>
      <c r="N504" s="25">
        <v>13.813359141399999</v>
      </c>
    </row>
    <row r="505" spans="2:14" x14ac:dyDescent="0.25">
      <c r="B505" s="33" t="s">
        <v>126</v>
      </c>
      <c r="C505" s="20" t="s">
        <v>135</v>
      </c>
      <c r="D505" s="21" t="s">
        <v>166</v>
      </c>
      <c r="E505" s="21" t="s">
        <v>144</v>
      </c>
      <c r="F505" s="20" t="s">
        <v>145</v>
      </c>
      <c r="G505" s="22">
        <v>44825.536493055559</v>
      </c>
      <c r="H505" s="22">
        <v>45006</v>
      </c>
      <c r="I505" s="20" t="s">
        <v>146</v>
      </c>
      <c r="J505" s="23">
        <v>4285862</v>
      </c>
      <c r="K505" s="24">
        <v>4052795</v>
      </c>
      <c r="L505" s="23">
        <v>4059261.232301435</v>
      </c>
      <c r="M505" s="24">
        <v>4285862</v>
      </c>
      <c r="N505" s="25">
        <v>12.270551323899999</v>
      </c>
    </row>
    <row r="506" spans="2:14" x14ac:dyDescent="0.25">
      <c r="B506" s="33" t="s">
        <v>126</v>
      </c>
      <c r="C506" s="20" t="s">
        <v>135</v>
      </c>
      <c r="D506" s="21" t="s">
        <v>166</v>
      </c>
      <c r="E506" s="21" t="s">
        <v>144</v>
      </c>
      <c r="F506" s="20" t="s">
        <v>145</v>
      </c>
      <c r="G506" s="22">
        <v>44826.538622685184</v>
      </c>
      <c r="H506" s="22">
        <v>45006</v>
      </c>
      <c r="I506" s="20" t="s">
        <v>146</v>
      </c>
      <c r="J506" s="23">
        <v>3214397</v>
      </c>
      <c r="K506" s="24">
        <v>3040561</v>
      </c>
      <c r="L506" s="23">
        <v>3044447.2008007141</v>
      </c>
      <c r="M506" s="24">
        <v>3214397</v>
      </c>
      <c r="N506" s="25">
        <v>12.2704178095</v>
      </c>
    </row>
    <row r="507" spans="2:14" x14ac:dyDescent="0.25">
      <c r="B507" s="33" t="s">
        <v>126</v>
      </c>
      <c r="C507" s="20" t="s">
        <v>135</v>
      </c>
      <c r="D507" s="21" t="s">
        <v>166</v>
      </c>
      <c r="E507" s="21" t="s">
        <v>144</v>
      </c>
      <c r="F507" s="20" t="s">
        <v>145</v>
      </c>
      <c r="G507" s="22">
        <v>44839.523738425924</v>
      </c>
      <c r="H507" s="22">
        <v>45097</v>
      </c>
      <c r="I507" s="20" t="s">
        <v>146</v>
      </c>
      <c r="J507" s="23">
        <v>8777864</v>
      </c>
      <c r="K507" s="24">
        <v>8042740</v>
      </c>
      <c r="L507" s="23">
        <v>8031287.1504726764</v>
      </c>
      <c r="M507" s="24">
        <v>8777864</v>
      </c>
      <c r="N507" s="25">
        <v>13.6364978552</v>
      </c>
    </row>
    <row r="508" spans="2:14" x14ac:dyDescent="0.25">
      <c r="B508" s="33" t="s">
        <v>126</v>
      </c>
      <c r="C508" s="20" t="s">
        <v>135</v>
      </c>
      <c r="D508" s="21" t="s">
        <v>166</v>
      </c>
      <c r="E508" s="21" t="s">
        <v>144</v>
      </c>
      <c r="F508" s="20" t="s">
        <v>145</v>
      </c>
      <c r="G508" s="22">
        <v>44861.514537037037</v>
      </c>
      <c r="H508" s="22">
        <v>45097</v>
      </c>
      <c r="I508" s="20" t="s">
        <v>146</v>
      </c>
      <c r="J508" s="23">
        <v>2194466</v>
      </c>
      <c r="K508" s="24">
        <v>2026356</v>
      </c>
      <c r="L508" s="23">
        <v>2007908.8388291844</v>
      </c>
      <c r="M508" s="24">
        <v>2194466</v>
      </c>
      <c r="N508" s="25">
        <v>13.6258035898</v>
      </c>
    </row>
    <row r="509" spans="2:14" x14ac:dyDescent="0.25">
      <c r="B509" s="33" t="s">
        <v>126</v>
      </c>
      <c r="C509" s="20" t="s">
        <v>135</v>
      </c>
      <c r="D509" s="21" t="s">
        <v>166</v>
      </c>
      <c r="E509" s="21" t="s">
        <v>144</v>
      </c>
      <c r="F509" s="20" t="s">
        <v>145</v>
      </c>
      <c r="G509" s="22">
        <v>44866.545925925922</v>
      </c>
      <c r="H509" s="22">
        <v>47288</v>
      </c>
      <c r="I509" s="20" t="s">
        <v>146</v>
      </c>
      <c r="J509" s="23">
        <v>18692664</v>
      </c>
      <c r="K509" s="24">
        <v>10000002</v>
      </c>
      <c r="L509" s="23">
        <v>10214185.748982152</v>
      </c>
      <c r="M509" s="24">
        <v>18692664</v>
      </c>
      <c r="N509" s="25">
        <v>13.759670853599999</v>
      </c>
    </row>
    <row r="510" spans="2:14" x14ac:dyDescent="0.25">
      <c r="B510" s="33" t="s">
        <v>126</v>
      </c>
      <c r="C510" s="20" t="s">
        <v>135</v>
      </c>
      <c r="D510" s="21" t="s">
        <v>166</v>
      </c>
      <c r="E510" s="21" t="s">
        <v>144</v>
      </c>
      <c r="F510" s="20" t="s">
        <v>145</v>
      </c>
      <c r="G510" s="22">
        <v>44869.472118055557</v>
      </c>
      <c r="H510" s="22">
        <v>47288</v>
      </c>
      <c r="I510" s="20" t="s">
        <v>146</v>
      </c>
      <c r="J510" s="23">
        <v>41123846</v>
      </c>
      <c r="K510" s="24">
        <v>22023691</v>
      </c>
      <c r="L510" s="23">
        <v>22471557.253072869</v>
      </c>
      <c r="M510" s="24">
        <v>41123846</v>
      </c>
      <c r="N510" s="25">
        <v>13.7592548132</v>
      </c>
    </row>
    <row r="511" spans="2:14" x14ac:dyDescent="0.25">
      <c r="B511" s="33" t="s">
        <v>126</v>
      </c>
      <c r="C511" s="20" t="s">
        <v>135</v>
      </c>
      <c r="D511" s="21" t="s">
        <v>166</v>
      </c>
      <c r="E511" s="21" t="s">
        <v>144</v>
      </c>
      <c r="F511" s="20" t="s">
        <v>145</v>
      </c>
      <c r="G511" s="22">
        <v>44909.554930555554</v>
      </c>
      <c r="H511" s="22">
        <v>45006</v>
      </c>
      <c r="I511" s="20" t="s">
        <v>146</v>
      </c>
      <c r="J511" s="23">
        <v>10405616</v>
      </c>
      <c r="K511" s="24">
        <v>10128357</v>
      </c>
      <c r="L511" s="23">
        <v>10176904.888089431</v>
      </c>
      <c r="M511" s="24">
        <v>10405616</v>
      </c>
      <c r="N511" s="25">
        <v>10.812676549000001</v>
      </c>
    </row>
    <row r="512" spans="2:14" x14ac:dyDescent="0.25">
      <c r="B512" s="33" t="s">
        <v>126</v>
      </c>
      <c r="C512" s="20" t="s">
        <v>135</v>
      </c>
      <c r="D512" s="21" t="s">
        <v>166</v>
      </c>
      <c r="E512" s="21" t="s">
        <v>144</v>
      </c>
      <c r="F512" s="20" t="s">
        <v>145</v>
      </c>
      <c r="G512" s="22">
        <v>44909.555868055555</v>
      </c>
      <c r="H512" s="22">
        <v>46098</v>
      </c>
      <c r="I512" s="20" t="s">
        <v>146</v>
      </c>
      <c r="J512" s="23">
        <v>5954624</v>
      </c>
      <c r="K512" s="24">
        <v>4130412</v>
      </c>
      <c r="L512" s="23">
        <v>4016764.6087623802</v>
      </c>
      <c r="M512" s="24">
        <v>5954624</v>
      </c>
      <c r="N512" s="25">
        <v>14.750984173100001</v>
      </c>
    </row>
    <row r="513" spans="2:14" x14ac:dyDescent="0.25">
      <c r="B513" s="33" t="s">
        <v>154</v>
      </c>
      <c r="C513" s="20" t="s">
        <v>156</v>
      </c>
      <c r="D513" s="21" t="s">
        <v>166</v>
      </c>
      <c r="E513" s="21" t="s">
        <v>144</v>
      </c>
      <c r="F513" s="20" t="s">
        <v>145</v>
      </c>
      <c r="G513" s="22">
        <v>44699.533101851855</v>
      </c>
      <c r="H513" s="22">
        <v>47232</v>
      </c>
      <c r="I513" s="20" t="s">
        <v>146</v>
      </c>
      <c r="J513" s="23">
        <v>24947672</v>
      </c>
      <c r="K513" s="24">
        <v>15058561</v>
      </c>
      <c r="L513" s="23">
        <v>15231777.97649787</v>
      </c>
      <c r="M513" s="24">
        <v>24947672</v>
      </c>
      <c r="N513" s="25">
        <v>9.7245365381000006</v>
      </c>
    </row>
    <row r="514" spans="2:14" x14ac:dyDescent="0.25">
      <c r="B514" s="33" t="s">
        <v>154</v>
      </c>
      <c r="C514" s="20" t="s">
        <v>156</v>
      </c>
      <c r="D514" s="21" t="s">
        <v>166</v>
      </c>
      <c r="E514" s="21" t="s">
        <v>144</v>
      </c>
      <c r="F514" s="20" t="s">
        <v>145</v>
      </c>
      <c r="G514" s="22">
        <v>44705.641689814816</v>
      </c>
      <c r="H514" s="22">
        <v>47232</v>
      </c>
      <c r="I514" s="20" t="s">
        <v>146</v>
      </c>
      <c r="J514" s="23">
        <v>1663180</v>
      </c>
      <c r="K514" s="24">
        <v>1005464</v>
      </c>
      <c r="L514" s="23">
        <v>1015480.2778972519</v>
      </c>
      <c r="M514" s="24">
        <v>1663180</v>
      </c>
      <c r="N514" s="25">
        <v>9.7239285707000001</v>
      </c>
    </row>
    <row r="515" spans="2:14" x14ac:dyDescent="0.25">
      <c r="B515" s="33" t="s">
        <v>154</v>
      </c>
      <c r="C515" s="20" t="s">
        <v>156</v>
      </c>
      <c r="D515" s="21" t="s">
        <v>166</v>
      </c>
      <c r="E515" s="21" t="s">
        <v>144</v>
      </c>
      <c r="F515" s="20" t="s">
        <v>145</v>
      </c>
      <c r="G515" s="22">
        <v>44707.506307870368</v>
      </c>
      <c r="H515" s="22">
        <v>47232</v>
      </c>
      <c r="I515" s="20" t="s">
        <v>146</v>
      </c>
      <c r="J515" s="23">
        <v>1663180</v>
      </c>
      <c r="K515" s="24">
        <v>1005985</v>
      </c>
      <c r="L515" s="23">
        <v>1015488.8928945729</v>
      </c>
      <c r="M515" s="24">
        <v>1663180</v>
      </c>
      <c r="N515" s="25">
        <v>9.7237354516999996</v>
      </c>
    </row>
    <row r="516" spans="2:14" x14ac:dyDescent="0.25">
      <c r="B516" s="33" t="s">
        <v>154</v>
      </c>
      <c r="C516" s="20" t="s">
        <v>156</v>
      </c>
      <c r="D516" s="21" t="s">
        <v>166</v>
      </c>
      <c r="E516" s="21" t="s">
        <v>144</v>
      </c>
      <c r="F516" s="20" t="s">
        <v>145</v>
      </c>
      <c r="G516" s="22">
        <v>44708.539537037039</v>
      </c>
      <c r="H516" s="22">
        <v>47232</v>
      </c>
      <c r="I516" s="20" t="s">
        <v>146</v>
      </c>
      <c r="J516" s="23">
        <v>1663180</v>
      </c>
      <c r="K516" s="24">
        <v>1006249</v>
      </c>
      <c r="L516" s="23">
        <v>1015493.0940721148</v>
      </c>
      <c r="M516" s="24">
        <v>1663180</v>
      </c>
      <c r="N516" s="25">
        <v>9.7236412764000004</v>
      </c>
    </row>
    <row r="517" spans="2:14" x14ac:dyDescent="0.25">
      <c r="B517" s="33" t="s">
        <v>154</v>
      </c>
      <c r="C517" s="20" t="s">
        <v>156</v>
      </c>
      <c r="D517" s="21" t="s">
        <v>166</v>
      </c>
      <c r="E517" s="21" t="s">
        <v>144</v>
      </c>
      <c r="F517" s="20" t="s">
        <v>145</v>
      </c>
      <c r="G517" s="22">
        <v>44708.543715277781</v>
      </c>
      <c r="H517" s="22">
        <v>47232</v>
      </c>
      <c r="I517" s="20" t="s">
        <v>146</v>
      </c>
      <c r="J517" s="23">
        <v>1663180</v>
      </c>
      <c r="K517" s="24">
        <v>1006249</v>
      </c>
      <c r="L517" s="23">
        <v>1015493.0940721148</v>
      </c>
      <c r="M517" s="24">
        <v>1663180</v>
      </c>
      <c r="N517" s="25">
        <v>9.7236412764000004</v>
      </c>
    </row>
    <row r="518" spans="2:14" x14ac:dyDescent="0.25">
      <c r="B518" s="33" t="s">
        <v>154</v>
      </c>
      <c r="C518" s="20" t="s">
        <v>156</v>
      </c>
      <c r="D518" s="21" t="s">
        <v>166</v>
      </c>
      <c r="E518" s="21" t="s">
        <v>144</v>
      </c>
      <c r="F518" s="20" t="s">
        <v>145</v>
      </c>
      <c r="G518" s="22">
        <v>44720.527442129627</v>
      </c>
      <c r="H518" s="22">
        <v>47232</v>
      </c>
      <c r="I518" s="20" t="s">
        <v>146</v>
      </c>
      <c r="J518" s="23">
        <v>4989540</v>
      </c>
      <c r="K518" s="24">
        <v>3028110</v>
      </c>
      <c r="L518" s="23">
        <v>3046616.6494711544</v>
      </c>
      <c r="M518" s="24">
        <v>4989540</v>
      </c>
      <c r="N518" s="25">
        <v>9.7226148844000004</v>
      </c>
    </row>
    <row r="519" spans="2:14" x14ac:dyDescent="0.25">
      <c r="B519" s="33" t="s">
        <v>154</v>
      </c>
      <c r="C519" s="20" t="s">
        <v>156</v>
      </c>
      <c r="D519" s="21" t="s">
        <v>166</v>
      </c>
      <c r="E519" s="21" t="s">
        <v>144</v>
      </c>
      <c r="F519" s="20" t="s">
        <v>145</v>
      </c>
      <c r="G519" s="22">
        <v>44722.511793981481</v>
      </c>
      <c r="H519" s="22">
        <v>47232</v>
      </c>
      <c r="I519" s="20" t="s">
        <v>146</v>
      </c>
      <c r="J519" s="23">
        <v>4989540</v>
      </c>
      <c r="K519" s="24">
        <v>3029673</v>
      </c>
      <c r="L519" s="23">
        <v>3046637.0718195694</v>
      </c>
      <c r="M519" s="24">
        <v>4989540</v>
      </c>
      <c r="N519" s="25">
        <v>9.7224622964999998</v>
      </c>
    </row>
    <row r="520" spans="2:14" x14ac:dyDescent="0.25">
      <c r="B520" s="33" t="s">
        <v>154</v>
      </c>
      <c r="C520" s="20" t="s">
        <v>156</v>
      </c>
      <c r="D520" s="21" t="s">
        <v>166</v>
      </c>
      <c r="E520" s="21" t="s">
        <v>144</v>
      </c>
      <c r="F520" s="20" t="s">
        <v>145</v>
      </c>
      <c r="G520" s="22">
        <v>44747.590694444443</v>
      </c>
      <c r="H520" s="22">
        <v>47232</v>
      </c>
      <c r="I520" s="20" t="s">
        <v>146</v>
      </c>
      <c r="J520" s="23">
        <v>19958132</v>
      </c>
      <c r="K520" s="24">
        <v>12196767</v>
      </c>
      <c r="L520" s="23">
        <v>12187307.543067235</v>
      </c>
      <c r="M520" s="24">
        <v>19958132</v>
      </c>
      <c r="N520" s="25">
        <v>9.7210079432000001</v>
      </c>
    </row>
    <row r="521" spans="2:14" x14ac:dyDescent="0.25">
      <c r="B521" s="33" t="s">
        <v>127</v>
      </c>
      <c r="C521" s="20" t="s">
        <v>136</v>
      </c>
      <c r="D521" s="21" t="s">
        <v>166</v>
      </c>
      <c r="E521" s="21" t="s">
        <v>144</v>
      </c>
      <c r="F521" s="20" t="s">
        <v>161</v>
      </c>
      <c r="G521" s="22">
        <v>44805.62259259259</v>
      </c>
      <c r="H521" s="22">
        <v>46091</v>
      </c>
      <c r="I521" s="20" t="s">
        <v>146</v>
      </c>
      <c r="J521" s="23">
        <v>51230685</v>
      </c>
      <c r="K521" s="24">
        <v>40161560</v>
      </c>
      <c r="L521" s="23">
        <v>41199389.464662664</v>
      </c>
      <c r="M521" s="24">
        <v>51230685</v>
      </c>
      <c r="N521" s="25">
        <v>8</v>
      </c>
    </row>
    <row r="522" spans="2:14" x14ac:dyDescent="0.25">
      <c r="B522" s="33" t="s">
        <v>126</v>
      </c>
      <c r="C522" s="20" t="s">
        <v>157</v>
      </c>
      <c r="D522" s="21" t="s">
        <v>166</v>
      </c>
      <c r="E522" s="21" t="s">
        <v>144</v>
      </c>
      <c r="F522" s="20" t="s">
        <v>145</v>
      </c>
      <c r="G522" s="22">
        <v>44916.581030092595</v>
      </c>
      <c r="H522" s="22">
        <v>46630</v>
      </c>
      <c r="I522" s="20" t="s">
        <v>146</v>
      </c>
      <c r="J522" s="23">
        <v>15210693</v>
      </c>
      <c r="K522" s="24">
        <v>10116436</v>
      </c>
      <c r="L522" s="23">
        <v>10146033.84472377</v>
      </c>
      <c r="M522" s="24">
        <v>15210693</v>
      </c>
      <c r="N522" s="25">
        <v>11.2492531538</v>
      </c>
    </row>
    <row r="523" spans="2:14" x14ac:dyDescent="0.25">
      <c r="B523" s="33" t="s">
        <v>126</v>
      </c>
      <c r="C523" s="20" t="s">
        <v>137</v>
      </c>
      <c r="D523" s="21" t="s">
        <v>166</v>
      </c>
      <c r="E523" s="21" t="s">
        <v>144</v>
      </c>
      <c r="F523" s="20" t="s">
        <v>145</v>
      </c>
      <c r="G523" s="22">
        <v>44631.532731481479</v>
      </c>
      <c r="H523" s="22">
        <v>45120</v>
      </c>
      <c r="I523" s="20" t="s">
        <v>146</v>
      </c>
      <c r="J523" s="23">
        <v>1149592</v>
      </c>
      <c r="K523" s="24">
        <v>1015615</v>
      </c>
      <c r="L523" s="23">
        <v>1021638.3838338749</v>
      </c>
      <c r="M523" s="24">
        <v>1149592</v>
      </c>
      <c r="N523" s="25">
        <v>10.3756878095</v>
      </c>
    </row>
    <row r="524" spans="2:14" x14ac:dyDescent="0.25">
      <c r="B524" s="33" t="s">
        <v>126</v>
      </c>
      <c r="C524" s="20" t="s">
        <v>137</v>
      </c>
      <c r="D524" s="21" t="s">
        <v>166</v>
      </c>
      <c r="E524" s="21" t="s">
        <v>144</v>
      </c>
      <c r="F524" s="20" t="s">
        <v>145</v>
      </c>
      <c r="G524" s="22">
        <v>44678.498298611114</v>
      </c>
      <c r="H524" s="22">
        <v>45484</v>
      </c>
      <c r="I524" s="20" t="s">
        <v>146</v>
      </c>
      <c r="J524" s="23">
        <v>3740466</v>
      </c>
      <c r="K524" s="24">
        <v>3011752</v>
      </c>
      <c r="L524" s="23">
        <v>3071394.4407203854</v>
      </c>
      <c r="M524" s="24">
        <v>3740466</v>
      </c>
      <c r="N524" s="25">
        <v>11.4600366354</v>
      </c>
    </row>
    <row r="525" spans="2:14" x14ac:dyDescent="0.25">
      <c r="B525" s="33" t="s">
        <v>126</v>
      </c>
      <c r="C525" s="20" t="s">
        <v>137</v>
      </c>
      <c r="D525" s="21" t="s">
        <v>166</v>
      </c>
      <c r="E525" s="21" t="s">
        <v>144</v>
      </c>
      <c r="F525" s="20" t="s">
        <v>145</v>
      </c>
      <c r="G525" s="22">
        <v>44679.501666666663</v>
      </c>
      <c r="H525" s="22">
        <v>45484</v>
      </c>
      <c r="I525" s="20" t="s">
        <v>146</v>
      </c>
      <c r="J525" s="23">
        <v>14961864</v>
      </c>
      <c r="K525" s="24">
        <v>12050631</v>
      </c>
      <c r="L525" s="23">
        <v>12285602.876215216</v>
      </c>
      <c r="M525" s="24">
        <v>14961864</v>
      </c>
      <c r="N525" s="25">
        <v>11.4598733187</v>
      </c>
    </row>
    <row r="526" spans="2:14" x14ac:dyDescent="0.25">
      <c r="B526" s="33" t="s">
        <v>126</v>
      </c>
      <c r="C526" s="20" t="s">
        <v>137</v>
      </c>
      <c r="D526" s="21" t="s">
        <v>166</v>
      </c>
      <c r="E526" s="21" t="s">
        <v>144</v>
      </c>
      <c r="F526" s="20" t="s">
        <v>145</v>
      </c>
      <c r="G526" s="22">
        <v>44685.503958333335</v>
      </c>
      <c r="H526" s="22">
        <v>45484</v>
      </c>
      <c r="I526" s="20" t="s">
        <v>146</v>
      </c>
      <c r="J526" s="23">
        <v>2493641</v>
      </c>
      <c r="K526" s="24">
        <v>2012055</v>
      </c>
      <c r="L526" s="23">
        <v>2047620.9407856732</v>
      </c>
      <c r="M526" s="24">
        <v>2493641</v>
      </c>
      <c r="N526" s="25">
        <v>11.458991169900001</v>
      </c>
    </row>
    <row r="527" spans="2:14" x14ac:dyDescent="0.25">
      <c r="B527" s="33" t="s">
        <v>126</v>
      </c>
      <c r="C527" s="20" t="s">
        <v>137</v>
      </c>
      <c r="D527" s="21" t="s">
        <v>166</v>
      </c>
      <c r="E527" s="21" t="s">
        <v>144</v>
      </c>
      <c r="F527" s="20" t="s">
        <v>145</v>
      </c>
      <c r="G527" s="22">
        <v>44693.531157407408</v>
      </c>
      <c r="H527" s="22">
        <v>45484</v>
      </c>
      <c r="I527" s="20" t="s">
        <v>146</v>
      </c>
      <c r="J527" s="23">
        <v>1246825</v>
      </c>
      <c r="K527" s="24">
        <v>1008439</v>
      </c>
      <c r="L527" s="23">
        <v>1023825.3466092454</v>
      </c>
      <c r="M527" s="24">
        <v>1246825</v>
      </c>
      <c r="N527" s="25">
        <v>11.4580816031</v>
      </c>
    </row>
    <row r="528" spans="2:14" x14ac:dyDescent="0.25">
      <c r="B528" s="33" t="s">
        <v>126</v>
      </c>
      <c r="C528" s="20" t="s">
        <v>137</v>
      </c>
      <c r="D528" s="21" t="s">
        <v>166</v>
      </c>
      <c r="E528" s="21" t="s">
        <v>144</v>
      </c>
      <c r="F528" s="20" t="s">
        <v>145</v>
      </c>
      <c r="G528" s="22">
        <v>44699.523252314815</v>
      </c>
      <c r="H528" s="22">
        <v>45484</v>
      </c>
      <c r="I528" s="20" t="s">
        <v>146</v>
      </c>
      <c r="J528" s="23">
        <v>4987291</v>
      </c>
      <c r="K528" s="24">
        <v>4040986</v>
      </c>
      <c r="L528" s="23">
        <v>4095319.5100957816</v>
      </c>
      <c r="M528" s="24">
        <v>4987291</v>
      </c>
      <c r="N528" s="25">
        <v>11.457602381699999</v>
      </c>
    </row>
    <row r="529" spans="2:14" x14ac:dyDescent="0.25">
      <c r="B529" s="33" t="s">
        <v>126</v>
      </c>
      <c r="C529" s="20" t="s">
        <v>137</v>
      </c>
      <c r="D529" s="21" t="s">
        <v>166</v>
      </c>
      <c r="E529" s="21" t="s">
        <v>144</v>
      </c>
      <c r="F529" s="20" t="s">
        <v>145</v>
      </c>
      <c r="G529" s="22">
        <v>44713.523148148146</v>
      </c>
      <c r="H529" s="22">
        <v>45484</v>
      </c>
      <c r="I529" s="20" t="s">
        <v>146</v>
      </c>
      <c r="J529" s="23">
        <v>3740466</v>
      </c>
      <c r="K529" s="24">
        <v>3043397</v>
      </c>
      <c r="L529" s="23">
        <v>3071504.0169629073</v>
      </c>
      <c r="M529" s="24">
        <v>3740466</v>
      </c>
      <c r="N529" s="25">
        <v>11.4571863413</v>
      </c>
    </row>
    <row r="530" spans="2:14" x14ac:dyDescent="0.25">
      <c r="B530" s="33" t="s">
        <v>126</v>
      </c>
      <c r="C530" s="20" t="s">
        <v>137</v>
      </c>
      <c r="D530" s="21" t="s">
        <v>166</v>
      </c>
      <c r="E530" s="21" t="s">
        <v>144</v>
      </c>
      <c r="F530" s="20" t="s">
        <v>145</v>
      </c>
      <c r="G530" s="22">
        <v>44875.538831018515</v>
      </c>
      <c r="H530" s="22">
        <v>45302</v>
      </c>
      <c r="I530" s="20" t="s">
        <v>146</v>
      </c>
      <c r="J530" s="23">
        <v>67853425</v>
      </c>
      <c r="K530" s="24">
        <v>60483288</v>
      </c>
      <c r="L530" s="23">
        <v>61365057.781972334</v>
      </c>
      <c r="M530" s="24">
        <v>67853425</v>
      </c>
      <c r="N530" s="25">
        <v>10.913980603200001</v>
      </c>
    </row>
    <row r="531" spans="2:14" x14ac:dyDescent="0.25">
      <c r="B531" s="33" t="s">
        <v>126</v>
      </c>
      <c r="C531" s="20" t="s">
        <v>137</v>
      </c>
      <c r="D531" s="21" t="s">
        <v>166</v>
      </c>
      <c r="E531" s="21" t="s">
        <v>144</v>
      </c>
      <c r="F531" s="20" t="s">
        <v>145</v>
      </c>
      <c r="G531" s="22">
        <v>44921.590277777781</v>
      </c>
      <c r="H531" s="22">
        <v>45120</v>
      </c>
      <c r="I531" s="20" t="s">
        <v>146</v>
      </c>
      <c r="J531" s="23">
        <v>12897534</v>
      </c>
      <c r="K531" s="24">
        <v>12243287</v>
      </c>
      <c r="L531" s="23">
        <v>12259850.003540901</v>
      </c>
      <c r="M531" s="24">
        <v>12897534</v>
      </c>
      <c r="N531" s="25">
        <v>10.3720599413</v>
      </c>
    </row>
    <row r="532" spans="2:14" x14ac:dyDescent="0.25">
      <c r="B532" s="33" t="s">
        <v>126</v>
      </c>
      <c r="C532" s="20" t="s">
        <v>198</v>
      </c>
      <c r="D532" s="21" t="s">
        <v>163</v>
      </c>
      <c r="E532" s="21" t="s">
        <v>161</v>
      </c>
      <c r="F532" s="20" t="s">
        <v>161</v>
      </c>
      <c r="G532" s="22">
        <v>44700.523229166669</v>
      </c>
      <c r="H532" s="22">
        <v>46931</v>
      </c>
      <c r="I532" s="20" t="s">
        <v>146</v>
      </c>
      <c r="J532" s="23">
        <v>1671793</v>
      </c>
      <c r="K532" s="24">
        <v>1014726</v>
      </c>
      <c r="L532" s="23">
        <v>1000372.8237626179</v>
      </c>
      <c r="M532" s="24">
        <v>1671793</v>
      </c>
      <c r="N532" s="25">
        <v>11.189110875100001</v>
      </c>
    </row>
    <row r="533" spans="2:14" x14ac:dyDescent="0.25">
      <c r="B533" s="33" t="s">
        <v>126</v>
      </c>
      <c r="C533" s="20" t="s">
        <v>198</v>
      </c>
      <c r="D533" s="21" t="s">
        <v>163</v>
      </c>
      <c r="E533" s="21" t="s">
        <v>161</v>
      </c>
      <c r="F533" s="20" t="s">
        <v>161</v>
      </c>
      <c r="G533" s="22">
        <v>44714.531354166669</v>
      </c>
      <c r="H533" s="22">
        <v>46931</v>
      </c>
      <c r="I533" s="20" t="s">
        <v>146</v>
      </c>
      <c r="J533" s="23">
        <v>30092429</v>
      </c>
      <c r="K533" s="24">
        <v>18338659</v>
      </c>
      <c r="L533" s="23">
        <v>18006002.469419137</v>
      </c>
      <c r="M533" s="24">
        <v>30092429</v>
      </c>
      <c r="N533" s="25">
        <v>11.190291047100001</v>
      </c>
    </row>
    <row r="534" spans="2:14" x14ac:dyDescent="0.25">
      <c r="B534" s="33" t="s">
        <v>126</v>
      </c>
      <c r="C534" s="20" t="s">
        <v>198</v>
      </c>
      <c r="D534" s="21" t="s">
        <v>163</v>
      </c>
      <c r="E534" s="21" t="s">
        <v>161</v>
      </c>
      <c r="F534" s="20" t="s">
        <v>161</v>
      </c>
      <c r="G534" s="22">
        <v>44715.528819444444</v>
      </c>
      <c r="H534" s="22">
        <v>46931</v>
      </c>
      <c r="I534" s="20" t="s">
        <v>146</v>
      </c>
      <c r="J534" s="23">
        <v>8359009</v>
      </c>
      <c r="K534" s="24">
        <v>5095720</v>
      </c>
      <c r="L534" s="23">
        <v>5001823.3339042673</v>
      </c>
      <c r="M534" s="24">
        <v>8359009</v>
      </c>
      <c r="N534" s="25">
        <v>11.1894720793</v>
      </c>
    </row>
    <row r="535" spans="2:14" x14ac:dyDescent="0.25">
      <c r="B535" s="33" t="s">
        <v>126</v>
      </c>
      <c r="C535" s="20" t="s">
        <v>198</v>
      </c>
      <c r="D535" s="21" t="s">
        <v>163</v>
      </c>
      <c r="E535" s="21" t="s">
        <v>161</v>
      </c>
      <c r="F535" s="20" t="s">
        <v>161</v>
      </c>
      <c r="G535" s="22">
        <v>44718.540092592593</v>
      </c>
      <c r="H535" s="22">
        <v>46931</v>
      </c>
      <c r="I535" s="20" t="s">
        <v>146</v>
      </c>
      <c r="J535" s="23">
        <v>10030803</v>
      </c>
      <c r="K535" s="24">
        <v>6120164</v>
      </c>
      <c r="L535" s="23">
        <v>6002153.4305961411</v>
      </c>
      <c r="M535" s="24">
        <v>10030803</v>
      </c>
      <c r="N535" s="25">
        <v>11.1896020174</v>
      </c>
    </row>
    <row r="536" spans="2:14" x14ac:dyDescent="0.25">
      <c r="B536" s="33" t="s">
        <v>126</v>
      </c>
      <c r="C536" s="20" t="s">
        <v>198</v>
      </c>
      <c r="D536" s="21" t="s">
        <v>163</v>
      </c>
      <c r="E536" s="21" t="s">
        <v>161</v>
      </c>
      <c r="F536" s="20" t="s">
        <v>161</v>
      </c>
      <c r="G536" s="22">
        <v>44721.507789351854</v>
      </c>
      <c r="H536" s="22">
        <v>46931</v>
      </c>
      <c r="I536" s="20" t="s">
        <v>146</v>
      </c>
      <c r="J536" s="23">
        <v>3343609</v>
      </c>
      <c r="K536" s="24">
        <v>2041752</v>
      </c>
      <c r="L536" s="23">
        <v>2000646.5873139373</v>
      </c>
      <c r="M536" s="24">
        <v>3343609</v>
      </c>
      <c r="N536" s="25">
        <v>11.190610528000001</v>
      </c>
    </row>
    <row r="537" spans="2:14" x14ac:dyDescent="0.25">
      <c r="B537" s="33" t="s">
        <v>126</v>
      </c>
      <c r="C537" s="20" t="s">
        <v>198</v>
      </c>
      <c r="D537" s="21" t="s">
        <v>163</v>
      </c>
      <c r="E537" s="21" t="s">
        <v>161</v>
      </c>
      <c r="F537" s="20" t="s">
        <v>161</v>
      </c>
      <c r="G537" s="22">
        <v>44743.616342592592</v>
      </c>
      <c r="H537" s="22">
        <v>46931</v>
      </c>
      <c r="I537" s="20" t="s">
        <v>146</v>
      </c>
      <c r="J537" s="23">
        <v>6579992</v>
      </c>
      <c r="K537" s="24">
        <v>4002216</v>
      </c>
      <c r="L537" s="23">
        <v>4001079.868763959</v>
      </c>
      <c r="M537" s="24">
        <v>6579992</v>
      </c>
      <c r="N537" s="25">
        <v>11.191920638099999</v>
      </c>
    </row>
    <row r="538" spans="2:14" x14ac:dyDescent="0.25">
      <c r="B538" s="33" t="s">
        <v>126</v>
      </c>
      <c r="C538" s="20" t="s">
        <v>198</v>
      </c>
      <c r="D538" s="21" t="s">
        <v>163</v>
      </c>
      <c r="E538" s="21" t="s">
        <v>161</v>
      </c>
      <c r="F538" s="20" t="s">
        <v>161</v>
      </c>
      <c r="G538" s="22">
        <v>44746.504201388889</v>
      </c>
      <c r="H538" s="22">
        <v>46931</v>
      </c>
      <c r="I538" s="20" t="s">
        <v>146</v>
      </c>
      <c r="J538" s="23">
        <v>13160001</v>
      </c>
      <c r="K538" s="24">
        <v>8011782</v>
      </c>
      <c r="L538" s="23">
        <v>8002516.5249820491</v>
      </c>
      <c r="M538" s="24">
        <v>13160001</v>
      </c>
      <c r="N538" s="25">
        <v>11.190788149799999</v>
      </c>
    </row>
    <row r="539" spans="2:14" x14ac:dyDescent="0.25">
      <c r="B539" s="33" t="s">
        <v>126</v>
      </c>
      <c r="C539" s="20" t="s">
        <v>198</v>
      </c>
      <c r="D539" s="21" t="s">
        <v>163</v>
      </c>
      <c r="E539" s="21" t="s">
        <v>161</v>
      </c>
      <c r="F539" s="20" t="s">
        <v>161</v>
      </c>
      <c r="G539" s="22">
        <v>44783.500474537039</v>
      </c>
      <c r="H539" s="22">
        <v>46931</v>
      </c>
      <c r="I539" s="20" t="s">
        <v>146</v>
      </c>
      <c r="J539" s="23">
        <v>11515007</v>
      </c>
      <c r="K539" s="24">
        <v>6579437</v>
      </c>
      <c r="L539" s="23">
        <v>6519181.8897251971</v>
      </c>
      <c r="M539" s="24">
        <v>11515007</v>
      </c>
      <c r="N539" s="25">
        <v>13.103817105299999</v>
      </c>
    </row>
    <row r="540" spans="2:14" x14ac:dyDescent="0.25">
      <c r="B540" s="33" t="s">
        <v>126</v>
      </c>
      <c r="C540" s="20" t="s">
        <v>198</v>
      </c>
      <c r="D540" s="21" t="s">
        <v>163</v>
      </c>
      <c r="E540" s="21" t="s">
        <v>161</v>
      </c>
      <c r="F540" s="20" t="s">
        <v>161</v>
      </c>
      <c r="G540" s="22">
        <v>44790.535879629628</v>
      </c>
      <c r="H540" s="22">
        <v>46931</v>
      </c>
      <c r="I540" s="20" t="s">
        <v>146</v>
      </c>
      <c r="J540" s="23">
        <v>8225002</v>
      </c>
      <c r="K540" s="24">
        <v>4712157</v>
      </c>
      <c r="L540" s="23">
        <v>4657943.1306612343</v>
      </c>
      <c r="M540" s="24">
        <v>8225002</v>
      </c>
      <c r="N540" s="25">
        <v>13.095728451099999</v>
      </c>
    </row>
    <row r="541" spans="2:14" x14ac:dyDescent="0.25">
      <c r="B541" s="33" t="s">
        <v>126</v>
      </c>
      <c r="C541" s="20" t="s">
        <v>198</v>
      </c>
      <c r="D541" s="21" t="s">
        <v>163</v>
      </c>
      <c r="E541" s="21" t="s">
        <v>161</v>
      </c>
      <c r="F541" s="20" t="s">
        <v>161</v>
      </c>
      <c r="G541" s="22">
        <v>44803.504907407405</v>
      </c>
      <c r="H541" s="22">
        <v>46931</v>
      </c>
      <c r="I541" s="20" t="s">
        <v>146</v>
      </c>
      <c r="J541" s="23">
        <v>6579992</v>
      </c>
      <c r="K541" s="24">
        <v>4073040</v>
      </c>
      <c r="L541" s="23">
        <v>4001480.043047044</v>
      </c>
      <c r="M541" s="24">
        <v>6579992</v>
      </c>
      <c r="N541" s="25">
        <v>11.1892837286</v>
      </c>
    </row>
    <row r="542" spans="2:14" x14ac:dyDescent="0.25">
      <c r="B542" s="33" t="s">
        <v>126</v>
      </c>
      <c r="C542" s="20" t="s">
        <v>198</v>
      </c>
      <c r="D542" s="21" t="s">
        <v>163</v>
      </c>
      <c r="E542" s="21" t="s">
        <v>161</v>
      </c>
      <c r="F542" s="20" t="s">
        <v>161</v>
      </c>
      <c r="G542" s="22">
        <v>44806.522222222222</v>
      </c>
      <c r="H542" s="22">
        <v>46931</v>
      </c>
      <c r="I542" s="20" t="s">
        <v>146</v>
      </c>
      <c r="J542" s="23">
        <v>9869995</v>
      </c>
      <c r="K542" s="24">
        <v>6114864</v>
      </c>
      <c r="L542" s="23">
        <v>6002200.1083197566</v>
      </c>
      <c r="M542" s="24">
        <v>9869995</v>
      </c>
      <c r="N542" s="25">
        <v>11.189396977399999</v>
      </c>
    </row>
    <row r="543" spans="2:14" x14ac:dyDescent="0.25">
      <c r="B543" s="33" t="s">
        <v>154</v>
      </c>
      <c r="C543" s="20" t="s">
        <v>139</v>
      </c>
      <c r="D543" s="21" t="s">
        <v>166</v>
      </c>
      <c r="E543" s="21" t="s">
        <v>144</v>
      </c>
      <c r="F543" s="20" t="s">
        <v>145</v>
      </c>
      <c r="G543" s="22">
        <v>44757.546655092592</v>
      </c>
      <c r="H543" s="22">
        <v>45628</v>
      </c>
      <c r="I543" s="20" t="s">
        <v>146</v>
      </c>
      <c r="J543" s="23">
        <v>6879109</v>
      </c>
      <c r="K543" s="24">
        <v>5029729</v>
      </c>
      <c r="L543" s="23">
        <v>5063782.2148647308</v>
      </c>
      <c r="M543" s="24">
        <v>6879109</v>
      </c>
      <c r="N543" s="25">
        <v>16.648174316399999</v>
      </c>
    </row>
    <row r="544" spans="2:14" x14ac:dyDescent="0.25">
      <c r="B544" s="33" t="s">
        <v>154</v>
      </c>
      <c r="C544" s="20" t="s">
        <v>139</v>
      </c>
      <c r="D544" s="21" t="s">
        <v>166</v>
      </c>
      <c r="E544" s="21" t="s">
        <v>144</v>
      </c>
      <c r="F544" s="20" t="s">
        <v>145</v>
      </c>
      <c r="G544" s="22">
        <v>44760.547835648147</v>
      </c>
      <c r="H544" s="22">
        <v>45628</v>
      </c>
      <c r="I544" s="20" t="s">
        <v>146</v>
      </c>
      <c r="J544" s="23">
        <v>12382396</v>
      </c>
      <c r="K544" s="24">
        <v>9064973</v>
      </c>
      <c r="L544" s="23">
        <v>9114808.4001866225</v>
      </c>
      <c r="M544" s="24">
        <v>12382396</v>
      </c>
      <c r="N544" s="25">
        <v>16.648174316399999</v>
      </c>
    </row>
    <row r="545" spans="2:14" x14ac:dyDescent="0.25">
      <c r="B545" s="33" t="s">
        <v>154</v>
      </c>
      <c r="C545" s="20" t="s">
        <v>139</v>
      </c>
      <c r="D545" s="21" t="s">
        <v>166</v>
      </c>
      <c r="E545" s="21" t="s">
        <v>144</v>
      </c>
      <c r="F545" s="20" t="s">
        <v>145</v>
      </c>
      <c r="G545" s="22">
        <v>44761.536747685182</v>
      </c>
      <c r="H545" s="22">
        <v>45628</v>
      </c>
      <c r="I545" s="20" t="s">
        <v>146</v>
      </c>
      <c r="J545" s="23">
        <v>5503290</v>
      </c>
      <c r="K545" s="24">
        <v>4030577</v>
      </c>
      <c r="L545" s="23">
        <v>4051026.0677861851</v>
      </c>
      <c r="M545" s="24">
        <v>5503290</v>
      </c>
      <c r="N545" s="25">
        <v>16.648198730499999</v>
      </c>
    </row>
    <row r="546" spans="2:14" x14ac:dyDescent="0.25">
      <c r="B546" s="33" t="s">
        <v>154</v>
      </c>
      <c r="C546" s="20" t="s">
        <v>139</v>
      </c>
      <c r="D546" s="21" t="s">
        <v>166</v>
      </c>
      <c r="E546" s="21" t="s">
        <v>144</v>
      </c>
      <c r="F546" s="20" t="s">
        <v>145</v>
      </c>
      <c r="G546" s="22">
        <v>44764.616053240738</v>
      </c>
      <c r="H546" s="22">
        <v>45628</v>
      </c>
      <c r="I546" s="20" t="s">
        <v>146</v>
      </c>
      <c r="J546" s="23">
        <v>5503290</v>
      </c>
      <c r="K546" s="24">
        <v>4035671</v>
      </c>
      <c r="L546" s="23">
        <v>4051018.661920412</v>
      </c>
      <c r="M546" s="24">
        <v>5503290</v>
      </c>
      <c r="N546" s="25">
        <v>16.648327636699999</v>
      </c>
    </row>
    <row r="547" spans="2:14" x14ac:dyDescent="0.25">
      <c r="B547" s="33" t="s">
        <v>126</v>
      </c>
      <c r="C547" s="20" t="s">
        <v>140</v>
      </c>
      <c r="D547" s="21" t="s">
        <v>163</v>
      </c>
      <c r="E547" s="21" t="s">
        <v>161</v>
      </c>
      <c r="F547" s="20" t="s">
        <v>161</v>
      </c>
      <c r="G547" s="22">
        <v>44834.535428240742</v>
      </c>
      <c r="H547" s="22">
        <v>48176</v>
      </c>
      <c r="I547" s="20" t="s">
        <v>146</v>
      </c>
      <c r="J547" s="23">
        <v>31975465</v>
      </c>
      <c r="K547" s="24">
        <v>15151029</v>
      </c>
      <c r="L547" s="23">
        <v>15151063.098549081</v>
      </c>
      <c r="M547" s="24">
        <v>31975465</v>
      </c>
      <c r="N547" s="25">
        <v>12.822541594500001</v>
      </c>
    </row>
    <row r="548" spans="2:14" x14ac:dyDescent="0.25">
      <c r="B548" s="33" t="s">
        <v>126</v>
      </c>
      <c r="C548" s="20" t="s">
        <v>140</v>
      </c>
      <c r="D548" s="21" t="s">
        <v>163</v>
      </c>
      <c r="E548" s="21" t="s">
        <v>161</v>
      </c>
      <c r="F548" s="20" t="s">
        <v>161</v>
      </c>
      <c r="G548" s="22">
        <v>44834.540833333333</v>
      </c>
      <c r="H548" s="22">
        <v>48201</v>
      </c>
      <c r="I548" s="20" t="s">
        <v>146</v>
      </c>
      <c r="J548" s="23">
        <v>20171243</v>
      </c>
      <c r="K548" s="24">
        <v>10024111</v>
      </c>
      <c r="L548" s="23">
        <v>10024144.110019734</v>
      </c>
      <c r="M548" s="24">
        <v>20171243</v>
      </c>
      <c r="N548" s="25">
        <v>11.4616459608</v>
      </c>
    </row>
    <row r="549" spans="2:14" x14ac:dyDescent="0.25">
      <c r="B549" s="33" t="s">
        <v>126</v>
      </c>
      <c r="C549" s="20" t="s">
        <v>140</v>
      </c>
      <c r="D549" s="21" t="s">
        <v>163</v>
      </c>
      <c r="E549" s="21" t="s">
        <v>161</v>
      </c>
      <c r="F549" s="20" t="s">
        <v>161</v>
      </c>
      <c r="G549" s="22">
        <v>44846.529456018521</v>
      </c>
      <c r="H549" s="22">
        <v>48176</v>
      </c>
      <c r="I549" s="20" t="s">
        <v>146</v>
      </c>
      <c r="J549" s="23">
        <v>14921902</v>
      </c>
      <c r="K549" s="24">
        <v>7098673</v>
      </c>
      <c r="L549" s="23">
        <v>7070597.3262211177</v>
      </c>
      <c r="M549" s="24">
        <v>14921902</v>
      </c>
      <c r="N549" s="25">
        <v>12.822279334099999</v>
      </c>
    </row>
    <row r="550" spans="2:14" x14ac:dyDescent="0.25">
      <c r="B550" s="33" t="s">
        <v>126</v>
      </c>
      <c r="C550" s="20" t="s">
        <v>140</v>
      </c>
      <c r="D550" s="21" t="s">
        <v>163</v>
      </c>
      <c r="E550" s="21" t="s">
        <v>161</v>
      </c>
      <c r="F550" s="20" t="s">
        <v>161</v>
      </c>
      <c r="G550" s="22">
        <v>44848.606145833335</v>
      </c>
      <c r="H550" s="22">
        <v>48176</v>
      </c>
      <c r="I550" s="20" t="s">
        <v>146</v>
      </c>
      <c r="J550" s="23">
        <v>36238889</v>
      </c>
      <c r="K550" s="24">
        <v>17251039</v>
      </c>
      <c r="L550" s="23">
        <v>17171451.291867249</v>
      </c>
      <c r="M550" s="24">
        <v>36238889</v>
      </c>
      <c r="N550" s="25">
        <v>12.822267413100001</v>
      </c>
    </row>
    <row r="551" spans="2:14" x14ac:dyDescent="0.25">
      <c r="B551" s="33" t="s">
        <v>126</v>
      </c>
      <c r="C551" s="20" t="s">
        <v>140</v>
      </c>
      <c r="D551" s="21" t="s">
        <v>163</v>
      </c>
      <c r="E551" s="21" t="s">
        <v>161</v>
      </c>
      <c r="F551" s="20" t="s">
        <v>161</v>
      </c>
      <c r="G551" s="22">
        <v>44901.618368055555</v>
      </c>
      <c r="H551" s="22">
        <v>47290</v>
      </c>
      <c r="I551" s="20" t="s">
        <v>146</v>
      </c>
      <c r="J551" s="23">
        <v>18922866</v>
      </c>
      <c r="K551" s="24">
        <v>10250478</v>
      </c>
      <c r="L551" s="23">
        <v>10011692.800474267</v>
      </c>
      <c r="M551" s="24">
        <v>18922866</v>
      </c>
      <c r="N551" s="25">
        <v>13.9210313559</v>
      </c>
    </row>
    <row r="552" spans="2:14" x14ac:dyDescent="0.25">
      <c r="B552" s="33" t="s">
        <v>126</v>
      </c>
      <c r="C552" s="20" t="s">
        <v>140</v>
      </c>
      <c r="D552" s="21" t="s">
        <v>163</v>
      </c>
      <c r="E552" s="21" t="s">
        <v>161</v>
      </c>
      <c r="F552" s="20" t="s">
        <v>161</v>
      </c>
      <c r="G552" s="22">
        <v>44917.489351851851</v>
      </c>
      <c r="H552" s="22">
        <v>48176</v>
      </c>
      <c r="I552" s="20" t="s">
        <v>146</v>
      </c>
      <c r="J552" s="23">
        <v>21008220</v>
      </c>
      <c r="K552" s="24">
        <v>10070481</v>
      </c>
      <c r="L552" s="23">
        <v>10100483.922886593</v>
      </c>
      <c r="M552" s="24">
        <v>21008220</v>
      </c>
      <c r="N552" s="25">
        <v>12.8230124712</v>
      </c>
    </row>
    <row r="553" spans="2:14" x14ac:dyDescent="0.25">
      <c r="B553" s="33" t="s">
        <v>126</v>
      </c>
      <c r="C553" s="20" t="s">
        <v>158</v>
      </c>
      <c r="D553" s="21" t="s">
        <v>166</v>
      </c>
      <c r="E553" s="21" t="s">
        <v>161</v>
      </c>
      <c r="F553" s="20" t="s">
        <v>161</v>
      </c>
      <c r="G553" s="22">
        <v>44628.658935185187</v>
      </c>
      <c r="H553" s="22">
        <v>45964</v>
      </c>
      <c r="I553" s="20" t="s">
        <v>146</v>
      </c>
      <c r="J553" s="23">
        <v>1490083</v>
      </c>
      <c r="K553" s="24">
        <v>1012821</v>
      </c>
      <c r="L553" s="23">
        <v>1021973.6472076077</v>
      </c>
      <c r="M553" s="24">
        <v>1490083</v>
      </c>
      <c r="N553" s="25">
        <v>13.6962320591</v>
      </c>
    </row>
    <row r="554" spans="2:14" x14ac:dyDescent="0.25">
      <c r="B554" s="33" t="s">
        <v>126</v>
      </c>
      <c r="C554" s="20" t="s">
        <v>158</v>
      </c>
      <c r="D554" s="21" t="s">
        <v>166</v>
      </c>
      <c r="E554" s="21" t="s">
        <v>161</v>
      </c>
      <c r="F554" s="20" t="s">
        <v>161</v>
      </c>
      <c r="G554" s="22">
        <v>44651.544745370367</v>
      </c>
      <c r="H554" s="22">
        <v>45964</v>
      </c>
      <c r="I554" s="20" t="s">
        <v>146</v>
      </c>
      <c r="J554" s="23">
        <v>1490083</v>
      </c>
      <c r="K554" s="24">
        <v>1022438</v>
      </c>
      <c r="L554" s="23">
        <v>1023123.7311736825</v>
      </c>
      <c r="M554" s="24">
        <v>1490083</v>
      </c>
      <c r="N554" s="25">
        <v>13.6422568016</v>
      </c>
    </row>
    <row r="555" spans="2:14" x14ac:dyDescent="0.25">
      <c r="B555" s="33" t="s">
        <v>126</v>
      </c>
      <c r="C555" s="20" t="s">
        <v>158</v>
      </c>
      <c r="D555" s="21" t="s">
        <v>166</v>
      </c>
      <c r="E555" s="21" t="s">
        <v>161</v>
      </c>
      <c r="F555" s="20" t="s">
        <v>161</v>
      </c>
      <c r="G555" s="22">
        <v>44655.388761574075</v>
      </c>
      <c r="H555" s="22">
        <v>45964</v>
      </c>
      <c r="I555" s="20" t="s">
        <v>146</v>
      </c>
      <c r="J555" s="23">
        <v>1490083</v>
      </c>
      <c r="K555" s="24">
        <v>1023863</v>
      </c>
      <c r="L555" s="23">
        <v>1023116.3265177676</v>
      </c>
      <c r="M555" s="24">
        <v>1490083</v>
      </c>
      <c r="N555" s="25">
        <v>13.6426040129</v>
      </c>
    </row>
    <row r="556" spans="2:14" x14ac:dyDescent="0.25">
      <c r="B556" s="33" t="s">
        <v>126</v>
      </c>
      <c r="C556" s="20" t="s">
        <v>158</v>
      </c>
      <c r="D556" s="21" t="s">
        <v>166</v>
      </c>
      <c r="E556" s="21" t="s">
        <v>161</v>
      </c>
      <c r="F556" s="20" t="s">
        <v>161</v>
      </c>
      <c r="G556" s="22">
        <v>44691.529247685183</v>
      </c>
      <c r="H556" s="22">
        <v>45964</v>
      </c>
      <c r="I556" s="20" t="s">
        <v>146</v>
      </c>
      <c r="J556" s="23">
        <v>2915344</v>
      </c>
      <c r="K556" s="24">
        <v>2008549</v>
      </c>
      <c r="L556" s="23">
        <v>2046169.3851411121</v>
      </c>
      <c r="M556" s="24">
        <v>2915344</v>
      </c>
      <c r="N556" s="25">
        <v>13.6440874023</v>
      </c>
    </row>
    <row r="557" spans="2:14" x14ac:dyDescent="0.25">
      <c r="B557" s="33" t="s">
        <v>126</v>
      </c>
      <c r="C557" s="20" t="s">
        <v>158</v>
      </c>
      <c r="D557" s="21" t="s">
        <v>166</v>
      </c>
      <c r="E557" s="21" t="s">
        <v>161</v>
      </c>
      <c r="F557" s="20" t="s">
        <v>161</v>
      </c>
      <c r="G557" s="22">
        <v>44699.525312500002</v>
      </c>
      <c r="H557" s="22">
        <v>45964</v>
      </c>
      <c r="I557" s="20" t="s">
        <v>146</v>
      </c>
      <c r="J557" s="23">
        <v>1457672</v>
      </c>
      <c r="K557" s="24">
        <v>1007125</v>
      </c>
      <c r="L557" s="23">
        <v>1023110.3079844745</v>
      </c>
      <c r="M557" s="24">
        <v>1457672</v>
      </c>
      <c r="N557" s="25">
        <v>13.6428862305</v>
      </c>
    </row>
    <row r="558" spans="2:14" x14ac:dyDescent="0.25">
      <c r="B558" s="33" t="s">
        <v>126</v>
      </c>
      <c r="C558" s="20" t="s">
        <v>158</v>
      </c>
      <c r="D558" s="21" t="s">
        <v>166</v>
      </c>
      <c r="E558" s="21" t="s">
        <v>161</v>
      </c>
      <c r="F558" s="20" t="s">
        <v>161</v>
      </c>
      <c r="G558" s="22">
        <v>44715.543981481482</v>
      </c>
      <c r="H558" s="22">
        <v>46044</v>
      </c>
      <c r="I558" s="20" t="s">
        <v>146</v>
      </c>
      <c r="J558" s="23">
        <v>3009725</v>
      </c>
      <c r="K558" s="24">
        <v>2026629</v>
      </c>
      <c r="L558" s="23">
        <v>2048085.4754509362</v>
      </c>
      <c r="M558" s="24">
        <v>3009725</v>
      </c>
      <c r="N558" s="25">
        <v>14.194452636699999</v>
      </c>
    </row>
    <row r="559" spans="2:14" x14ac:dyDescent="0.25">
      <c r="B559" s="33" t="s">
        <v>126</v>
      </c>
      <c r="C559" s="20" t="s">
        <v>158</v>
      </c>
      <c r="D559" s="21" t="s">
        <v>166</v>
      </c>
      <c r="E559" s="21" t="s">
        <v>161</v>
      </c>
      <c r="F559" s="20" t="s">
        <v>161</v>
      </c>
      <c r="G559" s="22">
        <v>44720.47179398148</v>
      </c>
      <c r="H559" s="22">
        <v>45964</v>
      </c>
      <c r="I559" s="20" t="s">
        <v>146</v>
      </c>
      <c r="J559" s="23">
        <v>1457672</v>
      </c>
      <c r="K559" s="24">
        <v>1014602</v>
      </c>
      <c r="L559" s="23">
        <v>1023146.2128886747</v>
      </c>
      <c r="M559" s="24">
        <v>1457672</v>
      </c>
      <c r="N559" s="25">
        <v>13.641202636699999</v>
      </c>
    </row>
    <row r="560" spans="2:14" x14ac:dyDescent="0.25">
      <c r="B560" s="33" t="s">
        <v>126</v>
      </c>
      <c r="C560" s="20" t="s">
        <v>158</v>
      </c>
      <c r="D560" s="21" t="s">
        <v>166</v>
      </c>
      <c r="E560" s="21" t="s">
        <v>161</v>
      </c>
      <c r="F560" s="20" t="s">
        <v>161</v>
      </c>
      <c r="G560" s="22">
        <v>44729.496423611112</v>
      </c>
      <c r="H560" s="22">
        <v>45379</v>
      </c>
      <c r="I560" s="20" t="s">
        <v>146</v>
      </c>
      <c r="J560" s="23">
        <v>7795071</v>
      </c>
      <c r="K560" s="24">
        <v>6462330</v>
      </c>
      <c r="L560" s="23">
        <v>6199313.9493853683</v>
      </c>
      <c r="M560" s="24">
        <v>7795071</v>
      </c>
      <c r="N560" s="25">
        <v>12.7128491211</v>
      </c>
    </row>
    <row r="561" spans="2:14" x14ac:dyDescent="0.25">
      <c r="B561" s="33" t="s">
        <v>126</v>
      </c>
      <c r="C561" s="20" t="s">
        <v>158</v>
      </c>
      <c r="D561" s="21" t="s">
        <v>166</v>
      </c>
      <c r="E561" s="21" t="s">
        <v>161</v>
      </c>
      <c r="F561" s="20" t="s">
        <v>161</v>
      </c>
      <c r="G561" s="22">
        <v>44732.539317129631</v>
      </c>
      <c r="H561" s="22">
        <v>45379</v>
      </c>
      <c r="I561" s="20" t="s">
        <v>146</v>
      </c>
      <c r="J561" s="23">
        <v>3897536</v>
      </c>
      <c r="K561" s="24">
        <v>3234863</v>
      </c>
      <c r="L561" s="23">
        <v>3100029.0318927346</v>
      </c>
      <c r="M561" s="24">
        <v>3897536</v>
      </c>
      <c r="N561" s="25">
        <v>12.7011469727</v>
      </c>
    </row>
    <row r="562" spans="2:14" x14ac:dyDescent="0.25">
      <c r="B562" s="33" t="s">
        <v>126</v>
      </c>
      <c r="C562" s="20" t="s">
        <v>158</v>
      </c>
      <c r="D562" s="21" t="s">
        <v>166</v>
      </c>
      <c r="E562" s="21" t="s">
        <v>161</v>
      </c>
      <c r="F562" s="20" t="s">
        <v>161</v>
      </c>
      <c r="G562" s="22">
        <v>44733.530057870368</v>
      </c>
      <c r="H562" s="22">
        <v>45617</v>
      </c>
      <c r="I562" s="20" t="s">
        <v>146</v>
      </c>
      <c r="J562" s="23">
        <v>8318630</v>
      </c>
      <c r="K562" s="24">
        <v>6920047</v>
      </c>
      <c r="L562" s="23">
        <v>6776679.6615655776</v>
      </c>
      <c r="M562" s="24">
        <v>8318630</v>
      </c>
      <c r="N562" s="25">
        <v>9.2015781999000001</v>
      </c>
    </row>
    <row r="563" spans="2:14" x14ac:dyDescent="0.25">
      <c r="B563" s="33" t="s">
        <v>126</v>
      </c>
      <c r="C563" s="20" t="s">
        <v>158</v>
      </c>
      <c r="D563" s="21" t="s">
        <v>166</v>
      </c>
      <c r="E563" s="21" t="s">
        <v>161</v>
      </c>
      <c r="F563" s="20" t="s">
        <v>161</v>
      </c>
      <c r="G563" s="22">
        <v>44734.521192129629</v>
      </c>
      <c r="H563" s="22">
        <v>45379</v>
      </c>
      <c r="I563" s="20" t="s">
        <v>146</v>
      </c>
      <c r="J563" s="23">
        <v>1299176</v>
      </c>
      <c r="K563" s="24">
        <v>1079108</v>
      </c>
      <c r="L563" s="23">
        <v>1033424.338006514</v>
      </c>
      <c r="M563" s="24">
        <v>1299176</v>
      </c>
      <c r="N563" s="25">
        <v>12.6933305664</v>
      </c>
    </row>
    <row r="564" spans="2:14" x14ac:dyDescent="0.25">
      <c r="B564" s="33" t="s">
        <v>126</v>
      </c>
      <c r="C564" s="20" t="s">
        <v>158</v>
      </c>
      <c r="D564" s="21" t="s">
        <v>166</v>
      </c>
      <c r="E564" s="21" t="s">
        <v>161</v>
      </c>
      <c r="F564" s="20" t="s">
        <v>161</v>
      </c>
      <c r="G564" s="22">
        <v>44742.521180555559</v>
      </c>
      <c r="H564" s="22">
        <v>45964</v>
      </c>
      <c r="I564" s="20" t="s">
        <v>146</v>
      </c>
      <c r="J564" s="23">
        <v>2915344</v>
      </c>
      <c r="K564" s="24">
        <v>2044876</v>
      </c>
      <c r="L564" s="23">
        <v>2046266.6004543575</v>
      </c>
      <c r="M564" s="24">
        <v>2915344</v>
      </c>
      <c r="N564" s="25">
        <v>13.641808105499999</v>
      </c>
    </row>
    <row r="565" spans="2:14" x14ac:dyDescent="0.25">
      <c r="B565" s="33" t="s">
        <v>126</v>
      </c>
      <c r="C565" s="20" t="s">
        <v>158</v>
      </c>
      <c r="D565" s="21" t="s">
        <v>166</v>
      </c>
      <c r="E565" s="21" t="s">
        <v>161</v>
      </c>
      <c r="F565" s="20" t="s">
        <v>161</v>
      </c>
      <c r="G565" s="22">
        <v>44742.532777777778</v>
      </c>
      <c r="H565" s="22">
        <v>45379</v>
      </c>
      <c r="I565" s="20" t="s">
        <v>146</v>
      </c>
      <c r="J565" s="23">
        <v>2523564</v>
      </c>
      <c r="K565" s="24">
        <v>2000001</v>
      </c>
      <c r="L565" s="23">
        <v>2001616.4799338579</v>
      </c>
      <c r="M565" s="24">
        <v>2523564</v>
      </c>
      <c r="N565" s="25">
        <v>15.865899902300001</v>
      </c>
    </row>
    <row r="566" spans="2:14" x14ac:dyDescent="0.25">
      <c r="B566" s="33" t="s">
        <v>126</v>
      </c>
      <c r="C566" s="20" t="s">
        <v>158</v>
      </c>
      <c r="D566" s="21" t="s">
        <v>166</v>
      </c>
      <c r="E566" s="21" t="s">
        <v>161</v>
      </c>
      <c r="F566" s="20" t="s">
        <v>161</v>
      </c>
      <c r="G566" s="22">
        <v>44746.540949074071</v>
      </c>
      <c r="H566" s="22">
        <v>45379</v>
      </c>
      <c r="I566" s="20" t="s">
        <v>146</v>
      </c>
      <c r="J566" s="23">
        <v>1261779</v>
      </c>
      <c r="K566" s="24">
        <v>1046644</v>
      </c>
      <c r="L566" s="23">
        <v>1033960.3575144194</v>
      </c>
      <c r="M566" s="24">
        <v>1261779</v>
      </c>
      <c r="N566" s="25">
        <v>12.6427915039</v>
      </c>
    </row>
    <row r="567" spans="2:14" x14ac:dyDescent="0.25">
      <c r="B567" s="33" t="s">
        <v>126</v>
      </c>
      <c r="C567" s="20" t="s">
        <v>158</v>
      </c>
      <c r="D567" s="21" t="s">
        <v>166</v>
      </c>
      <c r="E567" s="21" t="s">
        <v>161</v>
      </c>
      <c r="F567" s="20" t="s">
        <v>161</v>
      </c>
      <c r="G567" s="22">
        <v>44750.628958333335</v>
      </c>
      <c r="H567" s="22">
        <v>46114</v>
      </c>
      <c r="I567" s="20" t="s">
        <v>146</v>
      </c>
      <c r="J567" s="23">
        <v>14890141</v>
      </c>
      <c r="K567" s="24">
        <v>10032054</v>
      </c>
      <c r="L567" s="23">
        <v>10010880.985814592</v>
      </c>
      <c r="M567" s="24">
        <v>14890141</v>
      </c>
      <c r="N567" s="25">
        <v>13.6452885742</v>
      </c>
    </row>
    <row r="568" spans="2:14" x14ac:dyDescent="0.25">
      <c r="B568" s="33" t="s">
        <v>126</v>
      </c>
      <c r="C568" s="20" t="s">
        <v>158</v>
      </c>
      <c r="D568" s="21" t="s">
        <v>166</v>
      </c>
      <c r="E568" s="21" t="s">
        <v>161</v>
      </c>
      <c r="F568" s="20" t="s">
        <v>161</v>
      </c>
      <c r="G568" s="22">
        <v>44777.63009259259</v>
      </c>
      <c r="H568" s="22">
        <v>45232</v>
      </c>
      <c r="I568" s="20" t="s">
        <v>146</v>
      </c>
      <c r="J568" s="23">
        <v>5759452</v>
      </c>
      <c r="K568" s="24">
        <v>5011506</v>
      </c>
      <c r="L568" s="23">
        <v>5106448.7328132195</v>
      </c>
      <c r="M568" s="24">
        <v>5759452</v>
      </c>
      <c r="N568" s="25">
        <v>12.5453999023</v>
      </c>
    </row>
    <row r="569" spans="2:14" x14ac:dyDescent="0.25">
      <c r="B569" s="33" t="s">
        <v>126</v>
      </c>
      <c r="C569" s="20" t="s">
        <v>158</v>
      </c>
      <c r="D569" s="21" t="s">
        <v>166</v>
      </c>
      <c r="E569" s="21" t="s">
        <v>161</v>
      </c>
      <c r="F569" s="20" t="s">
        <v>161</v>
      </c>
      <c r="G569" s="22">
        <v>44777.631053240744</v>
      </c>
      <c r="H569" s="22">
        <v>45964</v>
      </c>
      <c r="I569" s="20" t="s">
        <v>146</v>
      </c>
      <c r="J569" s="23">
        <v>2850522</v>
      </c>
      <c r="K569" s="24">
        <v>2004987</v>
      </c>
      <c r="L569" s="23">
        <v>2046141.8545990677</v>
      </c>
      <c r="M569" s="24">
        <v>2850522</v>
      </c>
      <c r="N569" s="25">
        <v>13.6447329102</v>
      </c>
    </row>
    <row r="570" spans="2:14" x14ac:dyDescent="0.25">
      <c r="B570" s="33" t="s">
        <v>126</v>
      </c>
      <c r="C570" s="20" t="s">
        <v>158</v>
      </c>
      <c r="D570" s="21" t="s">
        <v>166</v>
      </c>
      <c r="E570" s="21" t="s">
        <v>161</v>
      </c>
      <c r="F570" s="20" t="s">
        <v>161</v>
      </c>
      <c r="G570" s="22">
        <v>44791.525509259256</v>
      </c>
      <c r="H570" s="22">
        <v>46077</v>
      </c>
      <c r="I570" s="20" t="s">
        <v>146</v>
      </c>
      <c r="J570" s="23">
        <v>1475836</v>
      </c>
      <c r="K570" s="24">
        <v>1017809</v>
      </c>
      <c r="L570" s="23">
        <v>1001180.9012363146</v>
      </c>
      <c r="M570" s="24">
        <v>1475836</v>
      </c>
      <c r="N570" s="25">
        <v>13.6467173597</v>
      </c>
    </row>
    <row r="571" spans="2:14" x14ac:dyDescent="0.25">
      <c r="B571" s="33" t="s">
        <v>126</v>
      </c>
      <c r="C571" s="20" t="s">
        <v>158</v>
      </c>
      <c r="D571" s="21" t="s">
        <v>166</v>
      </c>
      <c r="E571" s="21" t="s">
        <v>161</v>
      </c>
      <c r="F571" s="20" t="s">
        <v>161</v>
      </c>
      <c r="G571" s="22">
        <v>44796.530347222222</v>
      </c>
      <c r="H571" s="22">
        <v>45090</v>
      </c>
      <c r="I571" s="20" t="s">
        <v>146</v>
      </c>
      <c r="J571" s="23">
        <v>1128876</v>
      </c>
      <c r="K571" s="24">
        <v>1016109</v>
      </c>
      <c r="L571" s="23">
        <v>1031148.8363575623</v>
      </c>
      <c r="M571" s="24">
        <v>1128876</v>
      </c>
      <c r="N571" s="25">
        <v>14.747960449200001</v>
      </c>
    </row>
    <row r="572" spans="2:14" x14ac:dyDescent="0.25">
      <c r="B572" s="33" t="s">
        <v>126</v>
      </c>
      <c r="C572" s="20" t="s">
        <v>158</v>
      </c>
      <c r="D572" s="21" t="s">
        <v>166</v>
      </c>
      <c r="E572" s="21" t="s">
        <v>161</v>
      </c>
      <c r="F572" s="20" t="s">
        <v>161</v>
      </c>
      <c r="G572" s="22">
        <v>44797.534097222226</v>
      </c>
      <c r="H572" s="22">
        <v>45964</v>
      </c>
      <c r="I572" s="20" t="s">
        <v>146</v>
      </c>
      <c r="J572" s="23">
        <v>1425261</v>
      </c>
      <c r="K572" s="24">
        <v>1009615</v>
      </c>
      <c r="L572" s="23">
        <v>1023136.8407705117</v>
      </c>
      <c r="M572" s="24">
        <v>1425261</v>
      </c>
      <c r="N572" s="25">
        <v>13.641642089799999</v>
      </c>
    </row>
    <row r="573" spans="2:14" x14ac:dyDescent="0.25">
      <c r="B573" s="33" t="s">
        <v>126</v>
      </c>
      <c r="C573" s="20" t="s">
        <v>158</v>
      </c>
      <c r="D573" s="21" t="s">
        <v>166</v>
      </c>
      <c r="E573" s="21" t="s">
        <v>161</v>
      </c>
      <c r="F573" s="20" t="s">
        <v>161</v>
      </c>
      <c r="G573" s="22">
        <v>44797.537893518522</v>
      </c>
      <c r="H573" s="22">
        <v>45454</v>
      </c>
      <c r="I573" s="20" t="s">
        <v>146</v>
      </c>
      <c r="J573" s="23">
        <v>1278084</v>
      </c>
      <c r="K573" s="24">
        <v>1017082</v>
      </c>
      <c r="L573" s="23">
        <v>1032272.2778673208</v>
      </c>
      <c r="M573" s="24">
        <v>1278084</v>
      </c>
      <c r="N573" s="25">
        <v>15.304612793</v>
      </c>
    </row>
    <row r="574" spans="2:14" x14ac:dyDescent="0.25">
      <c r="B574" s="33" t="s">
        <v>126</v>
      </c>
      <c r="C574" s="20" t="s">
        <v>158</v>
      </c>
      <c r="D574" s="21" t="s">
        <v>166</v>
      </c>
      <c r="E574" s="21" t="s">
        <v>161</v>
      </c>
      <c r="F574" s="20" t="s">
        <v>161</v>
      </c>
      <c r="G574" s="22">
        <v>44809.595486111109</v>
      </c>
      <c r="H574" s="22">
        <v>45379</v>
      </c>
      <c r="I574" s="20" t="s">
        <v>146</v>
      </c>
      <c r="J574" s="23">
        <v>18926713</v>
      </c>
      <c r="K574" s="24">
        <v>16152513</v>
      </c>
      <c r="L574" s="23">
        <v>15611603.889000338</v>
      </c>
      <c r="M574" s="24">
        <v>18926713</v>
      </c>
      <c r="N574" s="25">
        <v>12.0048413086</v>
      </c>
    </row>
    <row r="575" spans="2:14" x14ac:dyDescent="0.25">
      <c r="B575" s="33" t="s">
        <v>126</v>
      </c>
      <c r="C575" s="20" t="s">
        <v>158</v>
      </c>
      <c r="D575" s="21" t="s">
        <v>166</v>
      </c>
      <c r="E575" s="21" t="s">
        <v>161</v>
      </c>
      <c r="F575" s="20" t="s">
        <v>161</v>
      </c>
      <c r="G575" s="22">
        <v>44816.539872685185</v>
      </c>
      <c r="H575" s="22">
        <v>46114</v>
      </c>
      <c r="I575" s="20" t="s">
        <v>146</v>
      </c>
      <c r="J575" s="23">
        <v>20846187</v>
      </c>
      <c r="K575" s="24">
        <v>14373972</v>
      </c>
      <c r="L575" s="23">
        <v>14015656.750029329</v>
      </c>
      <c r="M575" s="24">
        <v>20846187</v>
      </c>
      <c r="N575" s="25">
        <v>13.643996582</v>
      </c>
    </row>
    <row r="576" spans="2:14" x14ac:dyDescent="0.25">
      <c r="B576" s="33" t="s">
        <v>126</v>
      </c>
      <c r="C576" s="20" t="s">
        <v>158</v>
      </c>
      <c r="D576" s="21" t="s">
        <v>166</v>
      </c>
      <c r="E576" s="21" t="s">
        <v>161</v>
      </c>
      <c r="F576" s="20" t="s">
        <v>161</v>
      </c>
      <c r="G576" s="22">
        <v>44825.53497685185</v>
      </c>
      <c r="H576" s="22">
        <v>45232</v>
      </c>
      <c r="I576" s="20" t="s">
        <v>146</v>
      </c>
      <c r="J576" s="23">
        <v>5759452</v>
      </c>
      <c r="K576" s="24">
        <v>5090411</v>
      </c>
      <c r="L576" s="23">
        <v>5106758.2888324345</v>
      </c>
      <c r="M576" s="24">
        <v>5759452</v>
      </c>
      <c r="N576" s="25">
        <v>12.536809082</v>
      </c>
    </row>
    <row r="577" spans="2:14" x14ac:dyDescent="0.25">
      <c r="B577" s="33" t="s">
        <v>126</v>
      </c>
      <c r="C577" s="20" t="s">
        <v>158</v>
      </c>
      <c r="D577" s="21" t="s">
        <v>166</v>
      </c>
      <c r="E577" s="21" t="s">
        <v>161</v>
      </c>
      <c r="F577" s="20" t="s">
        <v>161</v>
      </c>
      <c r="G577" s="22">
        <v>44844.52648148148</v>
      </c>
      <c r="H577" s="22">
        <v>45964</v>
      </c>
      <c r="I577" s="20" t="s">
        <v>146</v>
      </c>
      <c r="J577" s="23">
        <v>14252608</v>
      </c>
      <c r="K577" s="24">
        <v>10263561</v>
      </c>
      <c r="L577" s="23">
        <v>10231151.047309691</v>
      </c>
      <c r="M577" s="24">
        <v>14252608</v>
      </c>
      <c r="N577" s="25">
        <v>13.6426547852</v>
      </c>
    </row>
    <row r="578" spans="2:14" x14ac:dyDescent="0.25">
      <c r="B578" s="33" t="s">
        <v>126</v>
      </c>
      <c r="C578" s="20" t="s">
        <v>158</v>
      </c>
      <c r="D578" s="21" t="s">
        <v>166</v>
      </c>
      <c r="E578" s="21" t="s">
        <v>161</v>
      </c>
      <c r="F578" s="20" t="s">
        <v>161</v>
      </c>
      <c r="G578" s="22">
        <v>44844.527361111112</v>
      </c>
      <c r="H578" s="22">
        <v>45197</v>
      </c>
      <c r="I578" s="20" t="s">
        <v>146</v>
      </c>
      <c r="J578" s="23">
        <v>4590000</v>
      </c>
      <c r="K578" s="24">
        <v>4081377</v>
      </c>
      <c r="L578" s="23">
        <v>4051670.3165853154</v>
      </c>
      <c r="M578" s="24">
        <v>4590000</v>
      </c>
      <c r="N578" s="25">
        <v>13.660230957</v>
      </c>
    </row>
    <row r="579" spans="2:14" x14ac:dyDescent="0.25">
      <c r="B579" s="33" t="s">
        <v>126</v>
      </c>
      <c r="C579" s="20" t="s">
        <v>158</v>
      </c>
      <c r="D579" s="21" t="s">
        <v>166</v>
      </c>
      <c r="E579" s="21" t="s">
        <v>161</v>
      </c>
      <c r="F579" s="20" t="s">
        <v>161</v>
      </c>
      <c r="G579" s="22">
        <v>44852.603136574071</v>
      </c>
      <c r="H579" s="22">
        <v>46077</v>
      </c>
      <c r="I579" s="20" t="s">
        <v>146</v>
      </c>
      <c r="J579" s="23">
        <v>17321101</v>
      </c>
      <c r="K579" s="24">
        <v>12085480</v>
      </c>
      <c r="L579" s="23">
        <v>12013719.483723421</v>
      </c>
      <c r="M579" s="24">
        <v>17321101</v>
      </c>
      <c r="N579" s="25">
        <v>13.6483408514</v>
      </c>
    </row>
    <row r="580" spans="2:14" x14ac:dyDescent="0.25">
      <c r="B580" s="33" t="s">
        <v>126</v>
      </c>
      <c r="C580" s="20" t="s">
        <v>158</v>
      </c>
      <c r="D580" s="21" t="s">
        <v>166</v>
      </c>
      <c r="E580" s="21" t="s">
        <v>161</v>
      </c>
      <c r="F580" s="20" t="s">
        <v>161</v>
      </c>
      <c r="G580" s="22">
        <v>44867.432858796295</v>
      </c>
      <c r="H580" s="22">
        <v>45197</v>
      </c>
      <c r="I580" s="20" t="s">
        <v>146</v>
      </c>
      <c r="J580" s="23">
        <v>16065001</v>
      </c>
      <c r="K580" s="24">
        <v>14198013</v>
      </c>
      <c r="L580" s="23">
        <v>14013024.810079042</v>
      </c>
      <c r="M580" s="24">
        <v>16065001</v>
      </c>
      <c r="N580" s="25">
        <v>15.564956542999999</v>
      </c>
    </row>
    <row r="581" spans="2:14" x14ac:dyDescent="0.25">
      <c r="B581" s="33" t="s">
        <v>126</v>
      </c>
      <c r="C581" s="20" t="s">
        <v>158</v>
      </c>
      <c r="D581" s="21" t="s">
        <v>166</v>
      </c>
      <c r="E581" s="21" t="s">
        <v>161</v>
      </c>
      <c r="F581" s="20" t="s">
        <v>161</v>
      </c>
      <c r="G581" s="22">
        <v>44876.511782407404</v>
      </c>
      <c r="H581" s="22">
        <v>45964</v>
      </c>
      <c r="I581" s="20" t="s">
        <v>146</v>
      </c>
      <c r="J581" s="23">
        <v>13928498</v>
      </c>
      <c r="K581" s="24">
        <v>10053426</v>
      </c>
      <c r="L581" s="23">
        <v>10231108.978729146</v>
      </c>
      <c r="M581" s="24">
        <v>13928498</v>
      </c>
      <c r="N581" s="25">
        <v>13.6428520508</v>
      </c>
    </row>
    <row r="582" spans="2:14" x14ac:dyDescent="0.25">
      <c r="B582" s="33" t="s">
        <v>126</v>
      </c>
      <c r="C582" s="20" t="s">
        <v>158</v>
      </c>
      <c r="D582" s="21" t="s">
        <v>166</v>
      </c>
      <c r="E582" s="21" t="s">
        <v>161</v>
      </c>
      <c r="F582" s="20" t="s">
        <v>161</v>
      </c>
      <c r="G582" s="22">
        <v>44879.530613425923</v>
      </c>
      <c r="H582" s="22">
        <v>45197</v>
      </c>
      <c r="I582" s="20" t="s">
        <v>146</v>
      </c>
      <c r="J582" s="23">
        <v>6885000</v>
      </c>
      <c r="K582" s="24">
        <v>6113959</v>
      </c>
      <c r="L582" s="23">
        <v>6005656.9055904746</v>
      </c>
      <c r="M582" s="24">
        <v>6885000</v>
      </c>
      <c r="N582" s="25">
        <v>15.5629458008</v>
      </c>
    </row>
    <row r="583" spans="2:14" x14ac:dyDescent="0.25">
      <c r="B583" s="33" t="s">
        <v>126</v>
      </c>
      <c r="C583" s="20" t="s">
        <v>158</v>
      </c>
      <c r="D583" s="21" t="s">
        <v>166</v>
      </c>
      <c r="E583" s="21" t="s">
        <v>161</v>
      </c>
      <c r="F583" s="20" t="s">
        <v>161</v>
      </c>
      <c r="G583" s="22">
        <v>44901.618958333333</v>
      </c>
      <c r="H583" s="22">
        <v>46044</v>
      </c>
      <c r="I583" s="20" t="s">
        <v>146</v>
      </c>
      <c r="J583" s="23">
        <v>21563219</v>
      </c>
      <c r="K583" s="24">
        <v>15030127</v>
      </c>
      <c r="L583" s="23">
        <v>15172520.482648201</v>
      </c>
      <c r="M583" s="24">
        <v>21563219</v>
      </c>
      <c r="N583" s="25">
        <v>14.759306152300001</v>
      </c>
    </row>
    <row r="584" spans="2:14" x14ac:dyDescent="0.25">
      <c r="B584" s="33" t="s">
        <v>126</v>
      </c>
      <c r="C584" s="20" t="s">
        <v>158</v>
      </c>
      <c r="D584" s="21" t="s">
        <v>166</v>
      </c>
      <c r="E584" s="21" t="s">
        <v>161</v>
      </c>
      <c r="F584" s="20" t="s">
        <v>161</v>
      </c>
      <c r="G584" s="22">
        <v>44908.505914351852</v>
      </c>
      <c r="H584" s="22">
        <v>46044</v>
      </c>
      <c r="I584" s="20" t="s">
        <v>146</v>
      </c>
      <c r="J584" s="23">
        <v>25875868</v>
      </c>
      <c r="K584" s="24">
        <v>18082756</v>
      </c>
      <c r="L584" s="23">
        <v>18205963.387721397</v>
      </c>
      <c r="M584" s="24">
        <v>25875868</v>
      </c>
      <c r="N584" s="25">
        <v>14.761997558599999</v>
      </c>
    </row>
    <row r="585" spans="2:14" x14ac:dyDescent="0.25">
      <c r="B585" s="33" t="s">
        <v>126</v>
      </c>
      <c r="C585" s="20" t="s">
        <v>141</v>
      </c>
      <c r="D585" s="21" t="s">
        <v>166</v>
      </c>
      <c r="E585" s="21" t="s">
        <v>144</v>
      </c>
      <c r="F585" s="20" t="s">
        <v>145</v>
      </c>
      <c r="G585" s="22">
        <v>44628.657442129632</v>
      </c>
      <c r="H585" s="22">
        <v>45362</v>
      </c>
      <c r="I585" s="20" t="s">
        <v>146</v>
      </c>
      <c r="J585" s="23">
        <v>1202929</v>
      </c>
      <c r="K585" s="24">
        <v>1020958</v>
      </c>
      <c r="L585" s="23">
        <v>1004773.3179054587</v>
      </c>
      <c r="M585" s="24">
        <v>1202929</v>
      </c>
      <c r="N585" s="25">
        <v>9.3655372818</v>
      </c>
    </row>
    <row r="586" spans="2:14" x14ac:dyDescent="0.25">
      <c r="B586" s="33" t="s">
        <v>126</v>
      </c>
      <c r="C586" s="20" t="s">
        <v>141</v>
      </c>
      <c r="D586" s="21" t="s">
        <v>166</v>
      </c>
      <c r="E586" s="21" t="s">
        <v>144</v>
      </c>
      <c r="F586" s="20" t="s">
        <v>145</v>
      </c>
      <c r="G586" s="22">
        <v>44659.630995370368</v>
      </c>
      <c r="H586" s="22">
        <v>45362</v>
      </c>
      <c r="I586" s="20" t="s">
        <v>146</v>
      </c>
      <c r="J586" s="23">
        <v>5902467</v>
      </c>
      <c r="K586" s="24">
        <v>5035753</v>
      </c>
      <c r="L586" s="23">
        <v>5027061.2682764297</v>
      </c>
      <c r="M586" s="24">
        <v>5902467</v>
      </c>
      <c r="N586" s="25">
        <v>9.3047286378000003</v>
      </c>
    </row>
    <row r="587" spans="2:14" x14ac:dyDescent="0.25">
      <c r="B587" s="33" t="s">
        <v>126</v>
      </c>
      <c r="C587" s="20" t="s">
        <v>141</v>
      </c>
      <c r="D587" s="21" t="s">
        <v>166</v>
      </c>
      <c r="E587" s="21" t="s">
        <v>144</v>
      </c>
      <c r="F587" s="20" t="s">
        <v>145</v>
      </c>
      <c r="G587" s="22">
        <v>44662.509305555555</v>
      </c>
      <c r="H587" s="22">
        <v>45362</v>
      </c>
      <c r="I587" s="20" t="s">
        <v>146</v>
      </c>
      <c r="J587" s="23">
        <v>1180491</v>
      </c>
      <c r="K587" s="24">
        <v>1007891</v>
      </c>
      <c r="L587" s="23">
        <v>1005412.707247193</v>
      </c>
      <c r="M587" s="24">
        <v>1180491</v>
      </c>
      <c r="N587" s="25">
        <v>9.3045410513999993</v>
      </c>
    </row>
    <row r="588" spans="2:14" x14ac:dyDescent="0.25">
      <c r="B588" s="33" t="s">
        <v>126</v>
      </c>
      <c r="C588" s="20" t="s">
        <v>141</v>
      </c>
      <c r="D588" s="21" t="s">
        <v>166</v>
      </c>
      <c r="E588" s="21" t="s">
        <v>144</v>
      </c>
      <c r="F588" s="20" t="s">
        <v>145</v>
      </c>
      <c r="G588" s="22">
        <v>44670.552662037036</v>
      </c>
      <c r="H588" s="22">
        <v>45362</v>
      </c>
      <c r="I588" s="20" t="s">
        <v>146</v>
      </c>
      <c r="J588" s="23">
        <v>1180491</v>
      </c>
      <c r="K588" s="24">
        <v>1009863</v>
      </c>
      <c r="L588" s="23">
        <v>1005416.1582581686</v>
      </c>
      <c r="M588" s="24">
        <v>1180491</v>
      </c>
      <c r="N588" s="25">
        <v>9.3042120337000007</v>
      </c>
    </row>
    <row r="589" spans="2:14" x14ac:dyDescent="0.25">
      <c r="B589" s="33" t="s">
        <v>126</v>
      </c>
      <c r="C589" s="20" t="s">
        <v>141</v>
      </c>
      <c r="D589" s="21" t="s">
        <v>166</v>
      </c>
      <c r="E589" s="21" t="s">
        <v>144</v>
      </c>
      <c r="F589" s="20" t="s">
        <v>145</v>
      </c>
      <c r="G589" s="22">
        <v>44671.492962962962</v>
      </c>
      <c r="H589" s="22">
        <v>45362</v>
      </c>
      <c r="I589" s="20" t="s">
        <v>146</v>
      </c>
      <c r="J589" s="23">
        <v>2360988</v>
      </c>
      <c r="K589" s="24">
        <v>2020219</v>
      </c>
      <c r="L589" s="23">
        <v>2010836.6265845653</v>
      </c>
      <c r="M589" s="24">
        <v>2360988</v>
      </c>
      <c r="N589" s="25">
        <v>9.3041869998000006</v>
      </c>
    </row>
    <row r="590" spans="2:14" x14ac:dyDescent="0.25">
      <c r="B590" s="33" t="s">
        <v>126</v>
      </c>
      <c r="C590" s="20" t="s">
        <v>141</v>
      </c>
      <c r="D590" s="21" t="s">
        <v>166</v>
      </c>
      <c r="E590" s="21" t="s">
        <v>144</v>
      </c>
      <c r="F590" s="20" t="s">
        <v>145</v>
      </c>
      <c r="G590" s="22">
        <v>44672.562442129631</v>
      </c>
      <c r="H590" s="22">
        <v>45362</v>
      </c>
      <c r="I590" s="20" t="s">
        <v>146</v>
      </c>
      <c r="J590" s="23">
        <v>1180491</v>
      </c>
      <c r="K590" s="24">
        <v>1010358</v>
      </c>
      <c r="L590" s="23">
        <v>1005416.4208360151</v>
      </c>
      <c r="M590" s="24">
        <v>1180491</v>
      </c>
      <c r="N590" s="25">
        <v>9.3041869998000006</v>
      </c>
    </row>
    <row r="591" spans="2:14" x14ac:dyDescent="0.25">
      <c r="B591" s="33" t="s">
        <v>126</v>
      </c>
      <c r="C591" s="20" t="s">
        <v>141</v>
      </c>
      <c r="D591" s="21" t="s">
        <v>166</v>
      </c>
      <c r="E591" s="21" t="s">
        <v>144</v>
      </c>
      <c r="F591" s="20" t="s">
        <v>145</v>
      </c>
      <c r="G591" s="22">
        <v>44676.521412037036</v>
      </c>
      <c r="H591" s="22">
        <v>45362</v>
      </c>
      <c r="I591" s="20" t="s">
        <v>146</v>
      </c>
      <c r="J591" s="23">
        <v>1180491</v>
      </c>
      <c r="K591" s="24">
        <v>1011343</v>
      </c>
      <c r="L591" s="23">
        <v>1005417.1523035625</v>
      </c>
      <c r="M591" s="24">
        <v>1180491</v>
      </c>
      <c r="N591" s="25">
        <v>9.3041172624000001</v>
      </c>
    </row>
    <row r="592" spans="2:14" x14ac:dyDescent="0.25">
      <c r="B592" s="33" t="s">
        <v>126</v>
      </c>
      <c r="C592" s="20" t="s">
        <v>141</v>
      </c>
      <c r="D592" s="21" t="s">
        <v>166</v>
      </c>
      <c r="E592" s="21" t="s">
        <v>144</v>
      </c>
      <c r="F592" s="20" t="s">
        <v>145</v>
      </c>
      <c r="G592" s="22">
        <v>44679.595810185187</v>
      </c>
      <c r="H592" s="22">
        <v>45362</v>
      </c>
      <c r="I592" s="20" t="s">
        <v>146</v>
      </c>
      <c r="J592" s="23">
        <v>3541479</v>
      </c>
      <c r="K592" s="24">
        <v>3036246</v>
      </c>
      <c r="L592" s="23">
        <v>3016255.1480466896</v>
      </c>
      <c r="M592" s="24">
        <v>3541479</v>
      </c>
      <c r="N592" s="25">
        <v>9.3041202425999998</v>
      </c>
    </row>
    <row r="593" spans="2:14" x14ac:dyDescent="0.25">
      <c r="B593" s="33" t="s">
        <v>126</v>
      </c>
      <c r="C593" s="20" t="s">
        <v>141</v>
      </c>
      <c r="D593" s="21" t="s">
        <v>166</v>
      </c>
      <c r="E593" s="21" t="s">
        <v>144</v>
      </c>
      <c r="F593" s="20" t="s">
        <v>145</v>
      </c>
      <c r="G593" s="22">
        <v>44748.541678240741</v>
      </c>
      <c r="H593" s="22">
        <v>45362</v>
      </c>
      <c r="I593" s="20" t="s">
        <v>146</v>
      </c>
      <c r="J593" s="23">
        <v>11580550</v>
      </c>
      <c r="K593" s="24">
        <v>10066576</v>
      </c>
      <c r="L593" s="23">
        <v>10054164.700249122</v>
      </c>
      <c r="M593" s="24">
        <v>11580550</v>
      </c>
      <c r="N593" s="25">
        <v>9.3043354154000006</v>
      </c>
    </row>
    <row r="594" spans="2:14" x14ac:dyDescent="0.25">
      <c r="B594" s="33" t="s">
        <v>126</v>
      </c>
      <c r="C594" s="20" t="s">
        <v>141</v>
      </c>
      <c r="D594" s="21" t="s">
        <v>166</v>
      </c>
      <c r="E594" s="21" t="s">
        <v>144</v>
      </c>
      <c r="F594" s="20" t="s">
        <v>145</v>
      </c>
      <c r="G594" s="22">
        <v>44748.541886574072</v>
      </c>
      <c r="H594" s="22">
        <v>45362</v>
      </c>
      <c r="I594" s="20" t="s">
        <v>146</v>
      </c>
      <c r="J594" s="23">
        <v>9264439</v>
      </c>
      <c r="K594" s="24">
        <v>8062859</v>
      </c>
      <c r="L594" s="23">
        <v>8050293.6765784053</v>
      </c>
      <c r="M594" s="24">
        <v>9264439</v>
      </c>
      <c r="N594" s="25">
        <v>9.2214289308000001</v>
      </c>
    </row>
    <row r="595" spans="2:14" x14ac:dyDescent="0.25">
      <c r="B595" s="33" t="s">
        <v>126</v>
      </c>
      <c r="C595" s="20" t="s">
        <v>141</v>
      </c>
      <c r="D595" s="21" t="s">
        <v>166</v>
      </c>
      <c r="E595" s="21" t="s">
        <v>144</v>
      </c>
      <c r="F595" s="20" t="s">
        <v>145</v>
      </c>
      <c r="G595" s="22">
        <v>44875.54047453704</v>
      </c>
      <c r="H595" s="22">
        <v>45362</v>
      </c>
      <c r="I595" s="20" t="s">
        <v>146</v>
      </c>
      <c r="J595" s="23">
        <v>34068494</v>
      </c>
      <c r="K595" s="24">
        <v>30466027</v>
      </c>
      <c r="L595" s="23">
        <v>30162857.571723633</v>
      </c>
      <c r="M595" s="24">
        <v>34068494</v>
      </c>
      <c r="N595" s="25">
        <v>9.3031653762000008</v>
      </c>
    </row>
    <row r="596" spans="2:14" x14ac:dyDescent="0.25">
      <c r="B596" s="33" t="s">
        <v>127</v>
      </c>
      <c r="C596" s="20" t="s">
        <v>159</v>
      </c>
      <c r="D596" s="21" t="s">
        <v>166</v>
      </c>
      <c r="E596" s="21" t="s">
        <v>144</v>
      </c>
      <c r="F596" s="20" t="s">
        <v>145</v>
      </c>
      <c r="G596" s="22">
        <v>44855.612476851849</v>
      </c>
      <c r="H596" s="22">
        <v>45012</v>
      </c>
      <c r="I596" s="20" t="s">
        <v>146</v>
      </c>
      <c r="J596" s="23">
        <v>5193258</v>
      </c>
      <c r="K596" s="24">
        <v>4960192</v>
      </c>
      <c r="L596" s="23">
        <v>4997387.2153164959</v>
      </c>
      <c r="M596" s="24">
        <v>5193258</v>
      </c>
      <c r="N596" s="25">
        <v>11.4621252535</v>
      </c>
    </row>
    <row r="597" spans="2:14" x14ac:dyDescent="0.25">
      <c r="B597" s="33" t="s">
        <v>127</v>
      </c>
      <c r="C597" s="20" t="s">
        <v>159</v>
      </c>
      <c r="D597" s="21" t="s">
        <v>166</v>
      </c>
      <c r="E597" s="21" t="s">
        <v>144</v>
      </c>
      <c r="F597" s="20" t="s">
        <v>145</v>
      </c>
      <c r="G597" s="22">
        <v>44858.597048611111</v>
      </c>
      <c r="H597" s="22">
        <v>45012</v>
      </c>
      <c r="I597" s="20" t="s">
        <v>146</v>
      </c>
      <c r="J597" s="23">
        <v>5193258</v>
      </c>
      <c r="K597" s="24">
        <v>4964619</v>
      </c>
      <c r="L597" s="23">
        <v>4997387.2153164959</v>
      </c>
      <c r="M597" s="24">
        <v>5193258</v>
      </c>
      <c r="N597" s="25">
        <v>11.4621252535</v>
      </c>
    </row>
    <row r="598" spans="2:14" x14ac:dyDescent="0.25">
      <c r="B598" s="33" t="s">
        <v>127</v>
      </c>
      <c r="C598" s="20" t="s">
        <v>159</v>
      </c>
      <c r="D598" s="21" t="s">
        <v>166</v>
      </c>
      <c r="E598" s="21" t="s">
        <v>144</v>
      </c>
      <c r="F598" s="20" t="s">
        <v>145</v>
      </c>
      <c r="G598" s="22">
        <v>44860.528182870374</v>
      </c>
      <c r="H598" s="22">
        <v>45012</v>
      </c>
      <c r="I598" s="20" t="s">
        <v>146</v>
      </c>
      <c r="J598" s="23">
        <v>5193258</v>
      </c>
      <c r="K598" s="24">
        <v>4967571</v>
      </c>
      <c r="L598" s="23">
        <v>4997387.2153164959</v>
      </c>
      <c r="M598" s="24">
        <v>5193258</v>
      </c>
      <c r="N598" s="25">
        <v>11.4621252535</v>
      </c>
    </row>
    <row r="599" spans="2:14" x14ac:dyDescent="0.25">
      <c r="B599" s="33" t="s">
        <v>127</v>
      </c>
      <c r="C599" s="20" t="s">
        <v>159</v>
      </c>
      <c r="D599" s="21" t="s">
        <v>166</v>
      </c>
      <c r="E599" s="21" t="s">
        <v>144</v>
      </c>
      <c r="F599" s="20" t="s">
        <v>145</v>
      </c>
      <c r="G599" s="22">
        <v>44860.619143518517</v>
      </c>
      <c r="H599" s="22">
        <v>45012</v>
      </c>
      <c r="I599" s="20" t="s">
        <v>146</v>
      </c>
      <c r="J599" s="23">
        <v>5193258</v>
      </c>
      <c r="K599" s="24">
        <v>4967571</v>
      </c>
      <c r="L599" s="23">
        <v>4997387.2153164959</v>
      </c>
      <c r="M599" s="24">
        <v>5193258</v>
      </c>
      <c r="N599" s="25">
        <v>11.4621252535</v>
      </c>
    </row>
    <row r="600" spans="2:14" x14ac:dyDescent="0.25">
      <c r="B600" s="33" t="s">
        <v>127</v>
      </c>
      <c r="C600" s="20" t="s">
        <v>159</v>
      </c>
      <c r="D600" s="21" t="s">
        <v>166</v>
      </c>
      <c r="E600" s="21" t="s">
        <v>144</v>
      </c>
      <c r="F600" s="20" t="s">
        <v>145</v>
      </c>
      <c r="G600" s="22">
        <v>44861.51730324074</v>
      </c>
      <c r="H600" s="22">
        <v>45012</v>
      </c>
      <c r="I600" s="20" t="s">
        <v>146</v>
      </c>
      <c r="J600" s="23">
        <v>5193258</v>
      </c>
      <c r="K600" s="24">
        <v>4969050</v>
      </c>
      <c r="L600" s="23">
        <v>4997387.2153164959</v>
      </c>
      <c r="M600" s="24">
        <v>5193258</v>
      </c>
      <c r="N600" s="25">
        <v>11.4621252535</v>
      </c>
    </row>
    <row r="601" spans="2:14" x14ac:dyDescent="0.25">
      <c r="B601" s="33" t="s">
        <v>127</v>
      </c>
      <c r="C601" s="20" t="s">
        <v>159</v>
      </c>
      <c r="D601" s="21" t="s">
        <v>166</v>
      </c>
      <c r="E601" s="21" t="s">
        <v>144</v>
      </c>
      <c r="F601" s="20" t="s">
        <v>145</v>
      </c>
      <c r="G601" s="22">
        <v>44862.419641203705</v>
      </c>
      <c r="H601" s="22">
        <v>45012</v>
      </c>
      <c r="I601" s="20" t="s">
        <v>146</v>
      </c>
      <c r="J601" s="23">
        <v>5193258</v>
      </c>
      <c r="K601" s="24">
        <v>4970525</v>
      </c>
      <c r="L601" s="23">
        <v>4997387.2153164959</v>
      </c>
      <c r="M601" s="24">
        <v>5193258</v>
      </c>
      <c r="N601" s="25">
        <v>11.4621252535</v>
      </c>
    </row>
    <row r="602" spans="2:14" x14ac:dyDescent="0.25">
      <c r="B602" s="33" t="s">
        <v>127</v>
      </c>
      <c r="C602" s="20" t="s">
        <v>159</v>
      </c>
      <c r="D602" s="21" t="s">
        <v>166</v>
      </c>
      <c r="E602" s="21" t="s">
        <v>144</v>
      </c>
      <c r="F602" s="20" t="s">
        <v>145</v>
      </c>
      <c r="G602" s="22">
        <v>44896.456134259257</v>
      </c>
      <c r="H602" s="22">
        <v>44984</v>
      </c>
      <c r="I602" s="20" t="s">
        <v>146</v>
      </c>
      <c r="J602" s="23">
        <v>20258904</v>
      </c>
      <c r="K602" s="24">
        <v>19815724</v>
      </c>
      <c r="L602" s="23">
        <v>19880026.116300877</v>
      </c>
      <c r="M602" s="24">
        <v>20258904</v>
      </c>
      <c r="N602" s="25">
        <v>9.6524036620999993</v>
      </c>
    </row>
    <row r="603" spans="2:14" x14ac:dyDescent="0.25">
      <c r="B603" s="33" t="s">
        <v>126</v>
      </c>
      <c r="C603" s="20" t="s">
        <v>142</v>
      </c>
      <c r="D603" s="21" t="s">
        <v>166</v>
      </c>
      <c r="E603" s="21" t="s">
        <v>144</v>
      </c>
      <c r="F603" s="20" t="s">
        <v>145</v>
      </c>
      <c r="G603" s="22">
        <v>44669.516851851855</v>
      </c>
      <c r="H603" s="22">
        <v>45446</v>
      </c>
      <c r="I603" s="20" t="s">
        <v>146</v>
      </c>
      <c r="J603" s="23">
        <v>4785340</v>
      </c>
      <c r="K603" s="24">
        <v>4040273</v>
      </c>
      <c r="L603" s="23">
        <v>4024899.4017698816</v>
      </c>
      <c r="M603" s="24">
        <v>4785340</v>
      </c>
      <c r="N603" s="25">
        <v>9.0383532642999995</v>
      </c>
    </row>
    <row r="604" spans="2:14" x14ac:dyDescent="0.25">
      <c r="B604" s="33" t="s">
        <v>126</v>
      </c>
      <c r="C604" s="20" t="s">
        <v>142</v>
      </c>
      <c r="D604" s="21" t="s">
        <v>166</v>
      </c>
      <c r="E604" s="21" t="s">
        <v>144</v>
      </c>
      <c r="F604" s="20" t="s">
        <v>145</v>
      </c>
      <c r="G604" s="22">
        <v>44671.491886574076</v>
      </c>
      <c r="H604" s="22">
        <v>45446</v>
      </c>
      <c r="I604" s="20" t="s">
        <v>146</v>
      </c>
      <c r="J604" s="23">
        <v>7178010</v>
      </c>
      <c r="K604" s="24">
        <v>6063289</v>
      </c>
      <c r="L604" s="23">
        <v>6037350.8809046112</v>
      </c>
      <c r="M604" s="24">
        <v>7178010</v>
      </c>
      <c r="N604" s="25">
        <v>9.0383294225000004</v>
      </c>
    </row>
    <row r="605" spans="2:14" x14ac:dyDescent="0.25">
      <c r="B605" s="33" t="s">
        <v>126</v>
      </c>
      <c r="C605" s="20" t="s">
        <v>142</v>
      </c>
      <c r="D605" s="21" t="s">
        <v>166</v>
      </c>
      <c r="E605" s="21" t="s">
        <v>144</v>
      </c>
      <c r="F605" s="20" t="s">
        <v>145</v>
      </c>
      <c r="G605" s="22">
        <v>44672.561296296299</v>
      </c>
      <c r="H605" s="22">
        <v>45446</v>
      </c>
      <c r="I605" s="20" t="s">
        <v>146</v>
      </c>
      <c r="J605" s="23">
        <v>1196335</v>
      </c>
      <c r="K605" s="24">
        <v>1010787</v>
      </c>
      <c r="L605" s="23">
        <v>1006225.1468174353</v>
      </c>
      <c r="M605" s="24">
        <v>1196335</v>
      </c>
      <c r="N605" s="25">
        <v>9.0383294225000004</v>
      </c>
    </row>
    <row r="606" spans="2:14" x14ac:dyDescent="0.25">
      <c r="B606" s="33" t="s">
        <v>126</v>
      </c>
      <c r="C606" s="20" t="s">
        <v>142</v>
      </c>
      <c r="D606" s="21" t="s">
        <v>166</v>
      </c>
      <c r="E606" s="21" t="s">
        <v>144</v>
      </c>
      <c r="F606" s="20" t="s">
        <v>145</v>
      </c>
      <c r="G606" s="22">
        <v>44676.520405092589</v>
      </c>
      <c r="H606" s="22">
        <v>45446</v>
      </c>
      <c r="I606" s="20" t="s">
        <v>146</v>
      </c>
      <c r="J606" s="23">
        <v>1196335</v>
      </c>
      <c r="K606" s="24">
        <v>1011746</v>
      </c>
      <c r="L606" s="23">
        <v>1006225.2060924468</v>
      </c>
      <c r="M606" s="24">
        <v>1196335</v>
      </c>
      <c r="N606" s="25">
        <v>9.0383246541000002</v>
      </c>
    </row>
    <row r="607" spans="2:14" x14ac:dyDescent="0.25">
      <c r="B607" s="33" t="s">
        <v>126</v>
      </c>
      <c r="C607" s="20" t="s">
        <v>142</v>
      </c>
      <c r="D607" s="21" t="s">
        <v>166</v>
      </c>
      <c r="E607" s="21" t="s">
        <v>144</v>
      </c>
      <c r="F607" s="20" t="s">
        <v>145</v>
      </c>
      <c r="G607" s="22">
        <v>44684.750821759262</v>
      </c>
      <c r="H607" s="22">
        <v>45446</v>
      </c>
      <c r="I607" s="20" t="s">
        <v>146</v>
      </c>
      <c r="J607" s="23">
        <v>5981675</v>
      </c>
      <c r="K607" s="24">
        <v>5068321</v>
      </c>
      <c r="L607" s="23">
        <v>5031116.1389614446</v>
      </c>
      <c r="M607" s="24">
        <v>5981675</v>
      </c>
      <c r="N607" s="25">
        <v>9.0384837984999997</v>
      </c>
    </row>
    <row r="608" spans="2:14" x14ac:dyDescent="0.25">
      <c r="B608" s="33" t="s">
        <v>126</v>
      </c>
      <c r="C608" s="20" t="s">
        <v>142</v>
      </c>
      <c r="D608" s="21" t="s">
        <v>166</v>
      </c>
      <c r="E608" s="21" t="s">
        <v>144</v>
      </c>
      <c r="F608" s="20" t="s">
        <v>145</v>
      </c>
      <c r="G608" s="22">
        <v>44687.514745370368</v>
      </c>
      <c r="H608" s="22">
        <v>45446</v>
      </c>
      <c r="I608" s="20" t="s">
        <v>146</v>
      </c>
      <c r="J608" s="23">
        <v>1196335</v>
      </c>
      <c r="K608" s="24">
        <v>1014383</v>
      </c>
      <c r="L608" s="23">
        <v>1006221.812608031</v>
      </c>
      <c r="M608" s="24">
        <v>1196335</v>
      </c>
      <c r="N608" s="25">
        <v>9.0385976433999993</v>
      </c>
    </row>
    <row r="609" spans="2:14" x14ac:dyDescent="0.25">
      <c r="B609" s="33" t="s">
        <v>126</v>
      </c>
      <c r="C609" s="20" t="s">
        <v>142</v>
      </c>
      <c r="D609" s="21" t="s">
        <v>166</v>
      </c>
      <c r="E609" s="21" t="s">
        <v>144</v>
      </c>
      <c r="F609" s="20" t="s">
        <v>145</v>
      </c>
      <c r="G609" s="22">
        <v>44693.530381944445</v>
      </c>
      <c r="H609" s="22">
        <v>45446</v>
      </c>
      <c r="I609" s="20" t="s">
        <v>146</v>
      </c>
      <c r="J609" s="23">
        <v>1196335</v>
      </c>
      <c r="K609" s="24">
        <v>1015820</v>
      </c>
      <c r="L609" s="23">
        <v>1006217.8560383645</v>
      </c>
      <c r="M609" s="24">
        <v>1196335</v>
      </c>
      <c r="N609" s="25">
        <v>9.0389159322000001</v>
      </c>
    </row>
    <row r="610" spans="2:14" x14ac:dyDescent="0.25">
      <c r="B610" s="33" t="s">
        <v>126</v>
      </c>
      <c r="C610" s="20" t="s">
        <v>142</v>
      </c>
      <c r="D610" s="21" t="s">
        <v>166</v>
      </c>
      <c r="E610" s="21" t="s">
        <v>144</v>
      </c>
      <c r="F610" s="20" t="s">
        <v>145</v>
      </c>
      <c r="G610" s="22">
        <v>44694.522453703707</v>
      </c>
      <c r="H610" s="22">
        <v>45446</v>
      </c>
      <c r="I610" s="20" t="s">
        <v>146</v>
      </c>
      <c r="J610" s="23">
        <v>1196335</v>
      </c>
      <c r="K610" s="24">
        <v>1016063</v>
      </c>
      <c r="L610" s="23">
        <v>1006217.8560383645</v>
      </c>
      <c r="M610" s="24">
        <v>1196335</v>
      </c>
      <c r="N610" s="25">
        <v>9.0389159322000001</v>
      </c>
    </row>
    <row r="611" spans="2:14" x14ac:dyDescent="0.25">
      <c r="B611" s="33" t="s">
        <v>126</v>
      </c>
      <c r="C611" s="20" t="s">
        <v>142</v>
      </c>
      <c r="D611" s="21" t="s">
        <v>166</v>
      </c>
      <c r="E611" s="21" t="s">
        <v>144</v>
      </c>
      <c r="F611" s="20" t="s">
        <v>145</v>
      </c>
      <c r="G611" s="22">
        <v>44699.524710648147</v>
      </c>
      <c r="H611" s="22">
        <v>45446</v>
      </c>
      <c r="I611" s="20" t="s">
        <v>146</v>
      </c>
      <c r="J611" s="23">
        <v>3589005</v>
      </c>
      <c r="K611" s="24">
        <v>3051781</v>
      </c>
      <c r="L611" s="23">
        <v>3018637.1418195236</v>
      </c>
      <c r="M611" s="24">
        <v>3589005</v>
      </c>
      <c r="N611" s="25">
        <v>9.0393564104999999</v>
      </c>
    </row>
    <row r="612" spans="2:14" x14ac:dyDescent="0.25">
      <c r="B612" s="33" t="s">
        <v>126</v>
      </c>
      <c r="C612" s="20" t="s">
        <v>142</v>
      </c>
      <c r="D612" s="21" t="s">
        <v>166</v>
      </c>
      <c r="E612" s="21" t="s">
        <v>144</v>
      </c>
      <c r="F612" s="20" t="s">
        <v>145</v>
      </c>
      <c r="G612" s="22">
        <v>44712.522048611114</v>
      </c>
      <c r="H612" s="22">
        <v>46171</v>
      </c>
      <c r="I612" s="20" t="s">
        <v>146</v>
      </c>
      <c r="J612" s="23">
        <v>1369748</v>
      </c>
      <c r="K612" s="24">
        <v>999998</v>
      </c>
      <c r="L612" s="23">
        <v>1000253.1857385142</v>
      </c>
      <c r="M612" s="24">
        <v>1369748</v>
      </c>
      <c r="N612" s="25">
        <v>9.6523374318999995</v>
      </c>
    </row>
    <row r="613" spans="2:14" x14ac:dyDescent="0.25">
      <c r="B613" s="33" t="s">
        <v>126</v>
      </c>
      <c r="C613" s="20" t="s">
        <v>142</v>
      </c>
      <c r="D613" s="21" t="s">
        <v>166</v>
      </c>
      <c r="E613" s="21" t="s">
        <v>144</v>
      </c>
      <c r="F613" s="20" t="s">
        <v>145</v>
      </c>
      <c r="G613" s="22">
        <v>44713.523229166669</v>
      </c>
      <c r="H613" s="22">
        <v>46171</v>
      </c>
      <c r="I613" s="20" t="s">
        <v>146</v>
      </c>
      <c r="J613" s="23">
        <v>4109235</v>
      </c>
      <c r="K613" s="24">
        <v>3000760</v>
      </c>
      <c r="L613" s="23">
        <v>3000757.0494126715</v>
      </c>
      <c r="M613" s="24">
        <v>4109235</v>
      </c>
      <c r="N613" s="25">
        <v>9.6523064375000001</v>
      </c>
    </row>
    <row r="614" spans="2:14" x14ac:dyDescent="0.25">
      <c r="B614" s="33" t="s">
        <v>126</v>
      </c>
      <c r="C614" s="20" t="s">
        <v>142</v>
      </c>
      <c r="D614" s="21" t="s">
        <v>166</v>
      </c>
      <c r="E614" s="21" t="s">
        <v>144</v>
      </c>
      <c r="F614" s="20" t="s">
        <v>145</v>
      </c>
      <c r="G614" s="22">
        <v>44715.52888888889</v>
      </c>
      <c r="H614" s="22">
        <v>46171</v>
      </c>
      <c r="I614" s="20" t="s">
        <v>146</v>
      </c>
      <c r="J614" s="23">
        <v>1369748</v>
      </c>
      <c r="K614" s="24">
        <v>1000758</v>
      </c>
      <c r="L614" s="23">
        <v>1000255.4856447767</v>
      </c>
      <c r="M614" s="24">
        <v>1369748</v>
      </c>
      <c r="N614" s="25">
        <v>9.6522516011999997</v>
      </c>
    </row>
    <row r="615" spans="2:14" x14ac:dyDescent="0.25">
      <c r="B615" s="33" t="s">
        <v>126</v>
      </c>
      <c r="C615" s="20" t="s">
        <v>142</v>
      </c>
      <c r="D615" s="21" t="s">
        <v>166</v>
      </c>
      <c r="E615" s="21" t="s">
        <v>144</v>
      </c>
      <c r="F615" s="20" t="s">
        <v>145</v>
      </c>
      <c r="G615" s="22">
        <v>44718.540046296293</v>
      </c>
      <c r="H615" s="22">
        <v>45446</v>
      </c>
      <c r="I615" s="20" t="s">
        <v>146</v>
      </c>
      <c r="J615" s="23">
        <v>4698080</v>
      </c>
      <c r="K615" s="24">
        <v>4000000</v>
      </c>
      <c r="L615" s="23">
        <v>4024738.1203033547</v>
      </c>
      <c r="M615" s="24">
        <v>4698080</v>
      </c>
      <c r="N615" s="25">
        <v>9.0415969491000006</v>
      </c>
    </row>
    <row r="616" spans="2:14" x14ac:dyDescent="0.25">
      <c r="B616" s="33" t="s">
        <v>126</v>
      </c>
      <c r="C616" s="20" t="s">
        <v>142</v>
      </c>
      <c r="D616" s="21" t="s">
        <v>166</v>
      </c>
      <c r="E616" s="21" t="s">
        <v>144</v>
      </c>
      <c r="F616" s="20" t="s">
        <v>145</v>
      </c>
      <c r="G616" s="22">
        <v>44727.499120370368</v>
      </c>
      <c r="H616" s="22">
        <v>45446</v>
      </c>
      <c r="I616" s="20" t="s">
        <v>146</v>
      </c>
      <c r="J616" s="23">
        <v>2349040</v>
      </c>
      <c r="K616" s="24">
        <v>2004317</v>
      </c>
      <c r="L616" s="23">
        <v>2012400.0295440597</v>
      </c>
      <c r="M616" s="24">
        <v>2349040</v>
      </c>
      <c r="N616" s="25">
        <v>9.0403512119999991</v>
      </c>
    </row>
    <row r="617" spans="2:14" x14ac:dyDescent="0.25">
      <c r="B617" s="33" t="s">
        <v>126</v>
      </c>
      <c r="C617" s="20" t="s">
        <v>142</v>
      </c>
      <c r="D617" s="21" t="s">
        <v>166</v>
      </c>
      <c r="E617" s="21" t="s">
        <v>144</v>
      </c>
      <c r="F617" s="20" t="s">
        <v>145</v>
      </c>
      <c r="G617" s="22">
        <v>44743.621203703704</v>
      </c>
      <c r="H617" s="22">
        <v>45446</v>
      </c>
      <c r="I617" s="20" t="s">
        <v>146</v>
      </c>
      <c r="J617" s="23">
        <v>7047120</v>
      </c>
      <c r="K617" s="24">
        <v>6035960</v>
      </c>
      <c r="L617" s="23">
        <v>6037319.4504768513</v>
      </c>
      <c r="M617" s="24">
        <v>7047120</v>
      </c>
      <c r="N617" s="25">
        <v>9.0387508272999995</v>
      </c>
    </row>
    <row r="618" spans="2:14" x14ac:dyDescent="0.25">
      <c r="B618" s="33" t="s">
        <v>126</v>
      </c>
      <c r="C618" s="20" t="s">
        <v>142</v>
      </c>
      <c r="D618" s="21" t="s">
        <v>166</v>
      </c>
      <c r="E618" s="21" t="s">
        <v>144</v>
      </c>
      <c r="F618" s="20" t="s">
        <v>145</v>
      </c>
      <c r="G618" s="22">
        <v>44746.502349537041</v>
      </c>
      <c r="H618" s="22">
        <v>45446</v>
      </c>
      <c r="I618" s="20" t="s">
        <v>146</v>
      </c>
      <c r="J618" s="23">
        <v>11745208</v>
      </c>
      <c r="K618" s="24">
        <v>10067124</v>
      </c>
      <c r="L618" s="23">
        <v>10062230.692694103</v>
      </c>
      <c r="M618" s="24">
        <v>11745208</v>
      </c>
      <c r="N618" s="25">
        <v>9.0385416149999998</v>
      </c>
    </row>
    <row r="619" spans="2:14" x14ac:dyDescent="0.25">
      <c r="B619" s="33" t="s">
        <v>126</v>
      </c>
      <c r="C619" s="20" t="s">
        <v>142</v>
      </c>
      <c r="D619" s="21" t="s">
        <v>166</v>
      </c>
      <c r="E619" s="21" t="s">
        <v>144</v>
      </c>
      <c r="F619" s="20" t="s">
        <v>145</v>
      </c>
      <c r="G619" s="22">
        <v>44799.520844907405</v>
      </c>
      <c r="H619" s="22">
        <v>45446</v>
      </c>
      <c r="I619" s="20" t="s">
        <v>146</v>
      </c>
      <c r="J619" s="23">
        <v>11745208</v>
      </c>
      <c r="K619" s="24">
        <v>10194178</v>
      </c>
      <c r="L619" s="23">
        <v>10062039.238486458</v>
      </c>
      <c r="M619" s="24">
        <v>11745208</v>
      </c>
      <c r="N619" s="25">
        <v>9.0400817989999993</v>
      </c>
    </row>
    <row r="620" spans="2:14" x14ac:dyDescent="0.25">
      <c r="B620" s="33" t="s">
        <v>126</v>
      </c>
      <c r="C620" s="20" t="s">
        <v>142</v>
      </c>
      <c r="D620" s="21" t="s">
        <v>166</v>
      </c>
      <c r="E620" s="21" t="s">
        <v>144</v>
      </c>
      <c r="F620" s="20" t="s">
        <v>145</v>
      </c>
      <c r="G620" s="22">
        <v>44916.580543981479</v>
      </c>
      <c r="H620" s="22">
        <v>47269</v>
      </c>
      <c r="I620" s="20" t="s">
        <v>146</v>
      </c>
      <c r="J620" s="23">
        <v>66016432</v>
      </c>
      <c r="K620" s="24">
        <v>40230137</v>
      </c>
      <c r="L620" s="23">
        <v>40011184.221419312</v>
      </c>
      <c r="M620" s="24">
        <v>66016432</v>
      </c>
      <c r="N620" s="25">
        <v>10.471002459499999</v>
      </c>
    </row>
    <row r="621" spans="2:14" x14ac:dyDescent="0.25">
      <c r="B621" s="33" t="s">
        <v>126</v>
      </c>
      <c r="C621" s="20" t="s">
        <v>160</v>
      </c>
      <c r="D621" s="21" t="s">
        <v>163</v>
      </c>
      <c r="E621" s="21" t="s">
        <v>144</v>
      </c>
      <c r="F621" s="20" t="s">
        <v>145</v>
      </c>
      <c r="G621" s="22">
        <v>44651.52076388889</v>
      </c>
      <c r="H621" s="22">
        <v>46009</v>
      </c>
      <c r="I621" s="20" t="s">
        <v>146</v>
      </c>
      <c r="J621" s="23">
        <v>1542995</v>
      </c>
      <c r="K621" s="24">
        <v>1027699</v>
      </c>
      <c r="L621" s="23">
        <v>1028478.0788506726</v>
      </c>
      <c r="M621" s="24">
        <v>1542995</v>
      </c>
      <c r="N621" s="25">
        <v>14.5868845597</v>
      </c>
    </row>
    <row r="622" spans="2:14" x14ac:dyDescent="0.25">
      <c r="B622" s="33" t="s">
        <v>126</v>
      </c>
      <c r="C622" s="20" t="s">
        <v>160</v>
      </c>
      <c r="D622" s="21" t="s">
        <v>163</v>
      </c>
      <c r="E622" s="21" t="s">
        <v>144</v>
      </c>
      <c r="F622" s="20" t="s">
        <v>145</v>
      </c>
      <c r="G622" s="22">
        <v>44655.391134259262</v>
      </c>
      <c r="H622" s="22">
        <v>46009</v>
      </c>
      <c r="I622" s="20" t="s">
        <v>146</v>
      </c>
      <c r="J622" s="23">
        <v>3085990</v>
      </c>
      <c r="K622" s="24">
        <v>2058435</v>
      </c>
      <c r="L622" s="23">
        <v>2056926.3626719816</v>
      </c>
      <c r="M622" s="24">
        <v>3085990</v>
      </c>
      <c r="N622" s="25">
        <v>14.587566256500001</v>
      </c>
    </row>
    <row r="623" spans="2:14" x14ac:dyDescent="0.25">
      <c r="B623" s="33" t="s">
        <v>126</v>
      </c>
      <c r="C623" s="20" t="s">
        <v>160</v>
      </c>
      <c r="D623" s="21" t="s">
        <v>163</v>
      </c>
      <c r="E623" s="21" t="s">
        <v>144</v>
      </c>
      <c r="F623" s="20" t="s">
        <v>145</v>
      </c>
      <c r="G623" s="22">
        <v>44677.525995370372</v>
      </c>
      <c r="H623" s="22">
        <v>46009</v>
      </c>
      <c r="I623" s="20" t="s">
        <v>146</v>
      </c>
      <c r="J623" s="23">
        <v>1508465</v>
      </c>
      <c r="K623" s="24">
        <v>1003035</v>
      </c>
      <c r="L623" s="23">
        <v>1028437.1198323312</v>
      </c>
      <c r="M623" s="24">
        <v>1508465</v>
      </c>
      <c r="N623" s="25">
        <v>14.5887750387</v>
      </c>
    </row>
    <row r="624" spans="2:14" x14ac:dyDescent="0.25">
      <c r="B624" s="33" t="s">
        <v>126</v>
      </c>
      <c r="C624" s="20" t="s">
        <v>160</v>
      </c>
      <c r="D624" s="21" t="s">
        <v>163</v>
      </c>
      <c r="E624" s="21" t="s">
        <v>144</v>
      </c>
      <c r="F624" s="20" t="s">
        <v>145</v>
      </c>
      <c r="G624" s="22">
        <v>44701.507557870369</v>
      </c>
      <c r="H624" s="22">
        <v>46009</v>
      </c>
      <c r="I624" s="20" t="s">
        <v>146</v>
      </c>
      <c r="J624" s="23">
        <v>1508465</v>
      </c>
      <c r="K624" s="24">
        <v>1012144</v>
      </c>
      <c r="L624" s="23">
        <v>1028510.3176680456</v>
      </c>
      <c r="M624" s="24">
        <v>1508465</v>
      </c>
      <c r="N624" s="25">
        <v>14.5853966475</v>
      </c>
    </row>
    <row r="625" spans="2:14" x14ac:dyDescent="0.25">
      <c r="B625" s="33" t="s">
        <v>126</v>
      </c>
      <c r="C625" s="20" t="s">
        <v>160</v>
      </c>
      <c r="D625" s="21" t="s">
        <v>163</v>
      </c>
      <c r="E625" s="21" t="s">
        <v>144</v>
      </c>
      <c r="F625" s="20" t="s">
        <v>145</v>
      </c>
      <c r="G625" s="22">
        <v>44712.519953703704</v>
      </c>
      <c r="H625" s="22">
        <v>45726</v>
      </c>
      <c r="I625" s="20" t="s">
        <v>146</v>
      </c>
      <c r="J625" s="23">
        <v>1391777</v>
      </c>
      <c r="K625" s="24">
        <v>1022049</v>
      </c>
      <c r="L625" s="23">
        <v>1020943.8875867653</v>
      </c>
      <c r="M625" s="24">
        <v>1391777</v>
      </c>
      <c r="N625" s="25">
        <v>14.0509013087</v>
      </c>
    </row>
    <row r="626" spans="2:14" x14ac:dyDescent="0.25">
      <c r="B626" s="33" t="s">
        <v>126</v>
      </c>
      <c r="C626" s="20" t="s">
        <v>160</v>
      </c>
      <c r="D626" s="21" t="s">
        <v>163</v>
      </c>
      <c r="E626" s="21" t="s">
        <v>144</v>
      </c>
      <c r="F626" s="20" t="s">
        <v>145</v>
      </c>
      <c r="G626" s="22">
        <v>44719.510405092595</v>
      </c>
      <c r="H626" s="22">
        <v>46009</v>
      </c>
      <c r="I626" s="20" t="s">
        <v>146</v>
      </c>
      <c r="J626" s="23">
        <v>1508465</v>
      </c>
      <c r="K626" s="24">
        <v>1164267</v>
      </c>
      <c r="L626" s="23">
        <v>1153444.7092310588</v>
      </c>
      <c r="M626" s="24">
        <v>1508465</v>
      </c>
      <c r="N626" s="25">
        <v>9.3128827213999994</v>
      </c>
    </row>
    <row r="627" spans="2:14" x14ac:dyDescent="0.25">
      <c r="B627" s="33" t="s">
        <v>126</v>
      </c>
      <c r="C627" s="20" t="s">
        <v>160</v>
      </c>
      <c r="D627" s="21" t="s">
        <v>163</v>
      </c>
      <c r="E627" s="21" t="s">
        <v>144</v>
      </c>
      <c r="F627" s="20" t="s">
        <v>145</v>
      </c>
      <c r="G627" s="22">
        <v>44742.525625000002</v>
      </c>
      <c r="H627" s="22">
        <v>45547</v>
      </c>
      <c r="I627" s="20" t="s">
        <v>146</v>
      </c>
      <c r="J627" s="23">
        <v>6514592</v>
      </c>
      <c r="K627" s="24">
        <v>5025891</v>
      </c>
      <c r="L627" s="23">
        <v>5029476.6383803794</v>
      </c>
      <c r="M627" s="24">
        <v>6514592</v>
      </c>
      <c r="N627" s="25">
        <v>14.1953833008</v>
      </c>
    </row>
    <row r="628" spans="2:14" x14ac:dyDescent="0.25">
      <c r="B628" s="33" t="s">
        <v>126</v>
      </c>
      <c r="C628" s="20" t="s">
        <v>160</v>
      </c>
      <c r="D628" s="21" t="s">
        <v>163</v>
      </c>
      <c r="E628" s="21" t="s">
        <v>144</v>
      </c>
      <c r="F628" s="20" t="s">
        <v>145</v>
      </c>
      <c r="G628" s="22">
        <v>44742.527222222219</v>
      </c>
      <c r="H628" s="22">
        <v>46009</v>
      </c>
      <c r="I628" s="20" t="s">
        <v>146</v>
      </c>
      <c r="J628" s="23">
        <v>1508465</v>
      </c>
      <c r="K628" s="24">
        <v>1027698</v>
      </c>
      <c r="L628" s="23">
        <v>1028474.389273888</v>
      </c>
      <c r="M628" s="24">
        <v>1508465</v>
      </c>
      <c r="N628" s="25">
        <v>14.587054848699999</v>
      </c>
    </row>
    <row r="629" spans="2:14" x14ac:dyDescent="0.25">
      <c r="B629" s="33" t="s">
        <v>126</v>
      </c>
      <c r="C629" s="20" t="s">
        <v>160</v>
      </c>
      <c r="D629" s="21" t="s">
        <v>163</v>
      </c>
      <c r="E629" s="21" t="s">
        <v>144</v>
      </c>
      <c r="F629" s="20" t="s">
        <v>145</v>
      </c>
      <c r="G629" s="22">
        <v>44742.530798611115</v>
      </c>
      <c r="H629" s="22">
        <v>46037</v>
      </c>
      <c r="I629" s="20" t="s">
        <v>146</v>
      </c>
      <c r="J629" s="23">
        <v>3103220</v>
      </c>
      <c r="K629" s="24">
        <v>2056576</v>
      </c>
      <c r="L629" s="23">
        <v>2058182.0303727405</v>
      </c>
      <c r="M629" s="24">
        <v>3103220</v>
      </c>
      <c r="N629" s="25">
        <v>15.5820844727</v>
      </c>
    </row>
    <row r="630" spans="2:14" x14ac:dyDescent="0.25">
      <c r="B630" s="33" t="s">
        <v>126</v>
      </c>
      <c r="C630" s="20" t="s">
        <v>160</v>
      </c>
      <c r="D630" s="21" t="s">
        <v>163</v>
      </c>
      <c r="E630" s="21" t="s">
        <v>144</v>
      </c>
      <c r="F630" s="20" t="s">
        <v>145</v>
      </c>
      <c r="G630" s="22">
        <v>44746.506076388891</v>
      </c>
      <c r="H630" s="22">
        <v>46009</v>
      </c>
      <c r="I630" s="20" t="s">
        <v>146</v>
      </c>
      <c r="J630" s="23">
        <v>6033867</v>
      </c>
      <c r="K630" s="24">
        <v>4116872</v>
      </c>
      <c r="L630" s="23">
        <v>4113842.0538322646</v>
      </c>
      <c r="M630" s="24">
        <v>6033867</v>
      </c>
      <c r="N630" s="25">
        <v>14.5877438784</v>
      </c>
    </row>
    <row r="631" spans="2:14" x14ac:dyDescent="0.25">
      <c r="B631" s="33" t="s">
        <v>126</v>
      </c>
      <c r="C631" s="20" t="s">
        <v>160</v>
      </c>
      <c r="D631" s="21" t="s">
        <v>163</v>
      </c>
      <c r="E631" s="21" t="s">
        <v>144</v>
      </c>
      <c r="F631" s="20" t="s">
        <v>145</v>
      </c>
      <c r="G631" s="22">
        <v>44746.506122685183</v>
      </c>
      <c r="H631" s="22">
        <v>45547</v>
      </c>
      <c r="I631" s="20" t="s">
        <v>146</v>
      </c>
      <c r="J631" s="23">
        <v>2605835</v>
      </c>
      <c r="K631" s="24">
        <v>2013315</v>
      </c>
      <c r="L631" s="23">
        <v>2011815.275449184</v>
      </c>
      <c r="M631" s="24">
        <v>2605835</v>
      </c>
      <c r="N631" s="25">
        <v>14.194430175800001</v>
      </c>
    </row>
    <row r="632" spans="2:14" x14ac:dyDescent="0.25">
      <c r="B632" s="33" t="s">
        <v>126</v>
      </c>
      <c r="C632" s="20" t="s">
        <v>160</v>
      </c>
      <c r="D632" s="21" t="s">
        <v>163</v>
      </c>
      <c r="E632" s="21" t="s">
        <v>144</v>
      </c>
      <c r="F632" s="20" t="s">
        <v>145</v>
      </c>
      <c r="G632" s="22">
        <v>44750.618148148147</v>
      </c>
      <c r="H632" s="22">
        <v>46009</v>
      </c>
      <c r="I632" s="20" t="s">
        <v>146</v>
      </c>
      <c r="J632" s="23">
        <v>6033867</v>
      </c>
      <c r="K632" s="24">
        <v>4122943</v>
      </c>
      <c r="L632" s="23">
        <v>4113773.8690404259</v>
      </c>
      <c r="M632" s="24">
        <v>6033867</v>
      </c>
      <c r="N632" s="25">
        <v>14.5885306597</v>
      </c>
    </row>
    <row r="633" spans="2:14" x14ac:dyDescent="0.25">
      <c r="B633" s="33" t="s">
        <v>126</v>
      </c>
      <c r="C633" s="20" t="s">
        <v>160</v>
      </c>
      <c r="D633" s="21" t="s">
        <v>163</v>
      </c>
      <c r="E633" s="21" t="s">
        <v>144</v>
      </c>
      <c r="F633" s="20" t="s">
        <v>145</v>
      </c>
      <c r="G633" s="22">
        <v>44774.60429398148</v>
      </c>
      <c r="H633" s="22">
        <v>46009</v>
      </c>
      <c r="I633" s="20" t="s">
        <v>146</v>
      </c>
      <c r="J633" s="23">
        <v>14739354</v>
      </c>
      <c r="K633" s="24">
        <v>10053235</v>
      </c>
      <c r="L633" s="23">
        <v>10284679.487116039</v>
      </c>
      <c r="M633" s="24">
        <v>14739354</v>
      </c>
      <c r="N633" s="25">
        <v>14.587362408600001</v>
      </c>
    </row>
    <row r="634" spans="2:14" x14ac:dyDescent="0.25">
      <c r="B634" s="33" t="s">
        <v>126</v>
      </c>
      <c r="C634" s="20" t="s">
        <v>160</v>
      </c>
      <c r="D634" s="21" t="s">
        <v>163</v>
      </c>
      <c r="E634" s="21" t="s">
        <v>144</v>
      </c>
      <c r="F634" s="20" t="s">
        <v>145</v>
      </c>
      <c r="G634" s="22">
        <v>44776.606898148151</v>
      </c>
      <c r="H634" s="22">
        <v>46009</v>
      </c>
      <c r="I634" s="20" t="s">
        <v>146</v>
      </c>
      <c r="J634" s="23">
        <v>16213297</v>
      </c>
      <c r="K634" s="24">
        <v>11066907</v>
      </c>
      <c r="L634" s="23">
        <v>11313237.837586928</v>
      </c>
      <c r="M634" s="24">
        <v>16213297</v>
      </c>
      <c r="N634" s="25">
        <v>14.587007164999999</v>
      </c>
    </row>
    <row r="635" spans="2:14" x14ac:dyDescent="0.25">
      <c r="B635" s="33" t="s">
        <v>126</v>
      </c>
      <c r="C635" s="20" t="s">
        <v>160</v>
      </c>
      <c r="D635" s="21" t="s">
        <v>163</v>
      </c>
      <c r="E635" s="21" t="s">
        <v>144</v>
      </c>
      <c r="F635" s="20" t="s">
        <v>145</v>
      </c>
      <c r="G635" s="22">
        <v>44791.525069444448</v>
      </c>
      <c r="H635" s="22">
        <v>45547</v>
      </c>
      <c r="I635" s="20" t="s">
        <v>146</v>
      </c>
      <c r="J635" s="23">
        <v>3908757</v>
      </c>
      <c r="K635" s="24">
        <v>3069903</v>
      </c>
      <c r="L635" s="23">
        <v>3017811.8539343495</v>
      </c>
      <c r="M635" s="24">
        <v>3908757</v>
      </c>
      <c r="N635" s="25">
        <v>14.192320499099999</v>
      </c>
    </row>
    <row r="636" spans="2:14" x14ac:dyDescent="0.25">
      <c r="B636" s="33" t="s">
        <v>126</v>
      </c>
      <c r="C636" s="20" t="s">
        <v>160</v>
      </c>
      <c r="D636" s="21" t="s">
        <v>163</v>
      </c>
      <c r="E636" s="21" t="s">
        <v>144</v>
      </c>
      <c r="F636" s="20" t="s">
        <v>145</v>
      </c>
      <c r="G636" s="22">
        <v>44797.538912037038</v>
      </c>
      <c r="H636" s="22">
        <v>46262</v>
      </c>
      <c r="I636" s="20" t="s">
        <v>146</v>
      </c>
      <c r="J636" s="23">
        <v>4589916</v>
      </c>
      <c r="K636" s="24">
        <v>3024575</v>
      </c>
      <c r="L636" s="23">
        <v>3027783.0767225642</v>
      </c>
      <c r="M636" s="24">
        <v>4589916</v>
      </c>
      <c r="N636" s="25">
        <v>13.7995773554</v>
      </c>
    </row>
    <row r="637" spans="2:14" x14ac:dyDescent="0.25">
      <c r="B637" s="33" t="s">
        <v>126</v>
      </c>
      <c r="C637" s="20" t="s">
        <v>160</v>
      </c>
      <c r="D637" s="21" t="s">
        <v>163</v>
      </c>
      <c r="E637" s="21" t="s">
        <v>144</v>
      </c>
      <c r="F637" s="20" t="s">
        <v>145</v>
      </c>
      <c r="G637" s="22">
        <v>44806.52857638889</v>
      </c>
      <c r="H637" s="22">
        <v>46366</v>
      </c>
      <c r="I637" s="20" t="s">
        <v>146</v>
      </c>
      <c r="J637" s="23">
        <v>15556155</v>
      </c>
      <c r="K637" s="24">
        <v>10000004</v>
      </c>
      <c r="L637" s="23">
        <v>10103274.507831277</v>
      </c>
      <c r="M637" s="24">
        <v>15556155</v>
      </c>
      <c r="N637" s="25">
        <v>13.804050162399999</v>
      </c>
    </row>
    <row r="638" spans="2:14" x14ac:dyDescent="0.25">
      <c r="B638" s="33" t="s">
        <v>126</v>
      </c>
      <c r="C638" s="20" t="s">
        <v>160</v>
      </c>
      <c r="D638" s="21" t="s">
        <v>163</v>
      </c>
      <c r="E638" s="21" t="s">
        <v>144</v>
      </c>
      <c r="F638" s="20" t="s">
        <v>145</v>
      </c>
      <c r="G638" s="22">
        <v>44811.532314814816</v>
      </c>
      <c r="H638" s="22">
        <v>46262</v>
      </c>
      <c r="I638" s="20" t="s">
        <v>146</v>
      </c>
      <c r="J638" s="23">
        <v>4556793</v>
      </c>
      <c r="K638" s="24">
        <v>3006410</v>
      </c>
      <c r="L638" s="23">
        <v>3027778.8373305942</v>
      </c>
      <c r="M638" s="24">
        <v>4556793</v>
      </c>
      <c r="N638" s="25">
        <v>13.799632191700001</v>
      </c>
    </row>
    <row r="639" spans="2:14" x14ac:dyDescent="0.25">
      <c r="B639" s="33" t="s">
        <v>126</v>
      </c>
      <c r="C639" s="20" t="s">
        <v>160</v>
      </c>
      <c r="D639" s="21" t="s">
        <v>163</v>
      </c>
      <c r="E639" s="21" t="s">
        <v>144</v>
      </c>
      <c r="F639" s="20" t="s">
        <v>145</v>
      </c>
      <c r="G639" s="22">
        <v>44830.545497685183</v>
      </c>
      <c r="H639" s="22">
        <v>45183</v>
      </c>
      <c r="I639" s="20" t="s">
        <v>146</v>
      </c>
      <c r="J639" s="23">
        <v>20333588</v>
      </c>
      <c r="K639" s="24">
        <v>18070519</v>
      </c>
      <c r="L639" s="23">
        <v>18101960.172339179</v>
      </c>
      <c r="M639" s="24">
        <v>20333588</v>
      </c>
      <c r="N639" s="25">
        <v>13.641499511699999</v>
      </c>
    </row>
    <row r="640" spans="2:14" x14ac:dyDescent="0.25">
      <c r="B640" s="33" t="s">
        <v>126</v>
      </c>
      <c r="C640" s="20" t="s">
        <v>160</v>
      </c>
      <c r="D640" s="21" t="s">
        <v>163</v>
      </c>
      <c r="E640" s="21" t="s">
        <v>144</v>
      </c>
      <c r="F640" s="20" t="s">
        <v>145</v>
      </c>
      <c r="G640" s="22">
        <v>44841.520162037035</v>
      </c>
      <c r="H640" s="22">
        <v>45183</v>
      </c>
      <c r="I640" s="20" t="s">
        <v>146</v>
      </c>
      <c r="J640" s="23">
        <v>14685368</v>
      </c>
      <c r="K640" s="24">
        <v>13101863</v>
      </c>
      <c r="L640" s="23">
        <v>13074047.215789152</v>
      </c>
      <c r="M640" s="24">
        <v>14685368</v>
      </c>
      <c r="N640" s="25">
        <v>13.6362641602</v>
      </c>
    </row>
    <row r="641" spans="2:14" x14ac:dyDescent="0.25">
      <c r="B641" s="33" t="s">
        <v>126</v>
      </c>
      <c r="C641" s="20" t="s">
        <v>160</v>
      </c>
      <c r="D641" s="21" t="s">
        <v>163</v>
      </c>
      <c r="E641" s="21" t="s">
        <v>144</v>
      </c>
      <c r="F641" s="20" t="s">
        <v>145</v>
      </c>
      <c r="G641" s="22">
        <v>44845.612835648149</v>
      </c>
      <c r="H641" s="22">
        <v>45474</v>
      </c>
      <c r="I641" s="20" t="s">
        <v>146</v>
      </c>
      <c r="J641" s="23">
        <v>8618680</v>
      </c>
      <c r="K641" s="24">
        <v>7020329</v>
      </c>
      <c r="L641" s="23">
        <v>7226342.6414065491</v>
      </c>
      <c r="M641" s="24">
        <v>8618680</v>
      </c>
      <c r="N641" s="25">
        <v>13.920531868899999</v>
      </c>
    </row>
    <row r="642" spans="2:14" x14ac:dyDescent="0.25">
      <c r="B642" s="33" t="s">
        <v>126</v>
      </c>
      <c r="C642" s="20" t="s">
        <v>160</v>
      </c>
      <c r="D642" s="21" t="s">
        <v>163</v>
      </c>
      <c r="E642" s="21" t="s">
        <v>144</v>
      </c>
      <c r="F642" s="20" t="s">
        <v>145</v>
      </c>
      <c r="G642" s="22">
        <v>44852.599872685183</v>
      </c>
      <c r="H642" s="22">
        <v>45124</v>
      </c>
      <c r="I642" s="20" t="s">
        <v>146</v>
      </c>
      <c r="J642" s="23">
        <v>5476814</v>
      </c>
      <c r="K642" s="24">
        <v>5001747</v>
      </c>
      <c r="L642" s="23">
        <v>5130650.396335491</v>
      </c>
      <c r="M642" s="24">
        <v>5476814</v>
      </c>
      <c r="N642" s="25">
        <v>13.372427821200001</v>
      </c>
    </row>
    <row r="643" spans="2:14" x14ac:dyDescent="0.25">
      <c r="B643" s="33" t="s">
        <v>126</v>
      </c>
      <c r="C643" s="20" t="s">
        <v>160</v>
      </c>
      <c r="D643" s="21" t="s">
        <v>163</v>
      </c>
      <c r="E643" s="21" t="s">
        <v>144</v>
      </c>
      <c r="F643" s="20" t="s">
        <v>145</v>
      </c>
      <c r="G643" s="22">
        <v>44869.466331018521</v>
      </c>
      <c r="H643" s="22">
        <v>45183</v>
      </c>
      <c r="I643" s="20" t="s">
        <v>146</v>
      </c>
      <c r="J643" s="23">
        <v>11296440</v>
      </c>
      <c r="K643" s="24">
        <v>10178083</v>
      </c>
      <c r="L643" s="23">
        <v>10057298.835923916</v>
      </c>
      <c r="M643" s="24">
        <v>11296440</v>
      </c>
      <c r="N643" s="25">
        <v>13.6306674805</v>
      </c>
    </row>
    <row r="644" spans="2:14" x14ac:dyDescent="0.25">
      <c r="B644" s="33" t="s">
        <v>126</v>
      </c>
      <c r="C644" s="20" t="s">
        <v>160</v>
      </c>
      <c r="D644" s="21" t="s">
        <v>163</v>
      </c>
      <c r="E644" s="21" t="s">
        <v>144</v>
      </c>
      <c r="F644" s="20" t="s">
        <v>145</v>
      </c>
      <c r="G644" s="22">
        <v>44873.532037037039</v>
      </c>
      <c r="H644" s="22">
        <v>45474</v>
      </c>
      <c r="I644" s="20" t="s">
        <v>146</v>
      </c>
      <c r="J644" s="23">
        <v>6156197</v>
      </c>
      <c r="K644" s="24">
        <v>5065343</v>
      </c>
      <c r="L644" s="23">
        <v>5162070.9171360312</v>
      </c>
      <c r="M644" s="24">
        <v>6156197</v>
      </c>
      <c r="N644" s="25">
        <v>13.913951516199999</v>
      </c>
    </row>
    <row r="645" spans="2:14" x14ac:dyDescent="0.25">
      <c r="B645" s="33" t="s">
        <v>126</v>
      </c>
      <c r="C645" s="20" t="s">
        <v>160</v>
      </c>
      <c r="D645" s="21" t="s">
        <v>163</v>
      </c>
      <c r="E645" s="21" t="s">
        <v>144</v>
      </c>
      <c r="F645" s="20" t="s">
        <v>145</v>
      </c>
      <c r="G645" s="22">
        <v>44879.531226851854</v>
      </c>
      <c r="H645" s="22">
        <v>45474</v>
      </c>
      <c r="I645" s="20" t="s">
        <v>146</v>
      </c>
      <c r="J645" s="23">
        <v>12312395</v>
      </c>
      <c r="K645" s="24">
        <v>10152466</v>
      </c>
      <c r="L645" s="23">
        <v>10324201.169456482</v>
      </c>
      <c r="M645" s="24">
        <v>12312395</v>
      </c>
      <c r="N645" s="25">
        <v>13.913471102700001</v>
      </c>
    </row>
    <row r="646" spans="2:14" x14ac:dyDescent="0.25">
      <c r="B646" s="33" t="s">
        <v>126</v>
      </c>
      <c r="C646" s="20" t="s">
        <v>160</v>
      </c>
      <c r="D646" s="21" t="s">
        <v>163</v>
      </c>
      <c r="E646" s="21" t="s">
        <v>144</v>
      </c>
      <c r="F646" s="20" t="s">
        <v>145</v>
      </c>
      <c r="G646" s="22">
        <v>44897.509953703702</v>
      </c>
      <c r="H646" s="22">
        <v>45474</v>
      </c>
      <c r="I646" s="20" t="s">
        <v>146</v>
      </c>
      <c r="J646" s="23">
        <v>12312395</v>
      </c>
      <c r="K646" s="24">
        <v>10109808</v>
      </c>
      <c r="L646" s="23">
        <v>10221061.077795547</v>
      </c>
      <c r="M646" s="24">
        <v>12312395</v>
      </c>
      <c r="N646" s="25">
        <v>14.7688955069</v>
      </c>
    </row>
    <row r="647" spans="2:14" x14ac:dyDescent="0.25">
      <c r="B647" s="33" t="s">
        <v>126</v>
      </c>
      <c r="C647" s="20" t="s">
        <v>160</v>
      </c>
      <c r="D647" s="21" t="s">
        <v>163</v>
      </c>
      <c r="E647" s="21" t="s">
        <v>144</v>
      </c>
      <c r="F647" s="20" t="s">
        <v>145</v>
      </c>
      <c r="G647" s="22">
        <v>44897.510706018518</v>
      </c>
      <c r="H647" s="22">
        <v>45911</v>
      </c>
      <c r="I647" s="20" t="s">
        <v>146</v>
      </c>
      <c r="J647" s="23">
        <v>28376984</v>
      </c>
      <c r="K647" s="24">
        <v>20598355</v>
      </c>
      <c r="L647" s="23">
        <v>20122446.709811233</v>
      </c>
      <c r="M647" s="24">
        <v>28376984</v>
      </c>
      <c r="N647" s="25">
        <v>14.7494399414</v>
      </c>
    </row>
    <row r="648" spans="2:14" x14ac:dyDescent="0.25">
      <c r="B648" s="33" t="s">
        <v>154</v>
      </c>
      <c r="C648" s="20" t="s">
        <v>199</v>
      </c>
      <c r="D648" s="21" t="s">
        <v>166</v>
      </c>
      <c r="E648" s="21" t="s">
        <v>144</v>
      </c>
      <c r="F648" s="20" t="s">
        <v>145</v>
      </c>
      <c r="G648" s="22">
        <v>44659.629027777781</v>
      </c>
      <c r="H648" s="22">
        <v>45468</v>
      </c>
      <c r="I648" s="20" t="s">
        <v>146</v>
      </c>
      <c r="J648" s="23">
        <v>2617058</v>
      </c>
      <c r="K648" s="24">
        <v>2007534</v>
      </c>
      <c r="L648" s="23">
        <v>2003046.161566607</v>
      </c>
      <c r="M648" s="24">
        <v>2617058</v>
      </c>
      <c r="N648" s="25">
        <v>14.4727812374</v>
      </c>
    </row>
    <row r="649" spans="2:14" x14ac:dyDescent="0.25">
      <c r="B649" s="33" t="s">
        <v>154</v>
      </c>
      <c r="C649" s="20" t="s">
        <v>199</v>
      </c>
      <c r="D649" s="21" t="s">
        <v>166</v>
      </c>
      <c r="E649" s="21" t="s">
        <v>144</v>
      </c>
      <c r="F649" s="20" t="s">
        <v>145</v>
      </c>
      <c r="G649" s="22">
        <v>44662.507592592592</v>
      </c>
      <c r="H649" s="22">
        <v>45468</v>
      </c>
      <c r="I649" s="20" t="s">
        <v>146</v>
      </c>
      <c r="J649" s="23">
        <v>2617058</v>
      </c>
      <c r="K649" s="24">
        <v>2009793</v>
      </c>
      <c r="L649" s="23">
        <v>2003066.5780242938</v>
      </c>
      <c r="M649" s="24">
        <v>2617058</v>
      </c>
      <c r="N649" s="25">
        <v>14.4719272852</v>
      </c>
    </row>
    <row r="650" spans="2:14" x14ac:dyDescent="0.25">
      <c r="B650" s="33" t="s">
        <v>154</v>
      </c>
      <c r="C650" s="20" t="s">
        <v>199</v>
      </c>
      <c r="D650" s="21" t="s">
        <v>166</v>
      </c>
      <c r="E650" s="21" t="s">
        <v>144</v>
      </c>
      <c r="F650" s="20" t="s">
        <v>145</v>
      </c>
      <c r="G650" s="22">
        <v>44662.508148148147</v>
      </c>
      <c r="H650" s="22">
        <v>45434</v>
      </c>
      <c r="I650" s="20" t="s">
        <v>146</v>
      </c>
      <c r="J650" s="23">
        <v>2639495</v>
      </c>
      <c r="K650" s="24">
        <v>2036699</v>
      </c>
      <c r="L650" s="23">
        <v>2029585.0273955972</v>
      </c>
      <c r="M650" s="24">
        <v>2639495</v>
      </c>
      <c r="N650" s="25">
        <v>15.020936131499999</v>
      </c>
    </row>
    <row r="651" spans="2:14" x14ac:dyDescent="0.25">
      <c r="B651" s="33" t="s">
        <v>154</v>
      </c>
      <c r="C651" s="20" t="s">
        <v>199</v>
      </c>
      <c r="D651" s="21" t="s">
        <v>166</v>
      </c>
      <c r="E651" s="21" t="s">
        <v>144</v>
      </c>
      <c r="F651" s="20" t="s">
        <v>145</v>
      </c>
      <c r="G651" s="22">
        <v>44684.757951388892</v>
      </c>
      <c r="H651" s="22">
        <v>45771</v>
      </c>
      <c r="I651" s="20" t="s">
        <v>146</v>
      </c>
      <c r="J651" s="23">
        <v>5436052</v>
      </c>
      <c r="K651" s="24">
        <v>4006576</v>
      </c>
      <c r="L651" s="23">
        <v>4085190.008898397</v>
      </c>
      <c r="M651" s="24">
        <v>5436052</v>
      </c>
      <c r="N651" s="25">
        <v>12.550411217000001</v>
      </c>
    </row>
    <row r="652" spans="2:14" x14ac:dyDescent="0.25">
      <c r="B652" s="33" t="s">
        <v>154</v>
      </c>
      <c r="C652" s="20" t="s">
        <v>199</v>
      </c>
      <c r="D652" s="21" t="s">
        <v>166</v>
      </c>
      <c r="E652" s="21" t="s">
        <v>144</v>
      </c>
      <c r="F652" s="20" t="s">
        <v>145</v>
      </c>
      <c r="G652" s="22">
        <v>44691.527546296296</v>
      </c>
      <c r="H652" s="22">
        <v>45274</v>
      </c>
      <c r="I652" s="20" t="s">
        <v>146</v>
      </c>
      <c r="J652" s="23">
        <v>5047123</v>
      </c>
      <c r="K652" s="24">
        <v>4088768</v>
      </c>
      <c r="L652" s="23">
        <v>4026319.3665779838</v>
      </c>
      <c r="M652" s="24">
        <v>5047123</v>
      </c>
      <c r="N652" s="25">
        <v>15.852649807900001</v>
      </c>
    </row>
    <row r="653" spans="2:14" x14ac:dyDescent="0.25">
      <c r="B653" s="33" t="s">
        <v>154</v>
      </c>
      <c r="C653" s="20" t="s">
        <v>199</v>
      </c>
      <c r="D653" s="21" t="s">
        <v>166</v>
      </c>
      <c r="E653" s="21" t="s">
        <v>144</v>
      </c>
      <c r="F653" s="20" t="s">
        <v>145</v>
      </c>
      <c r="G653" s="22">
        <v>44691.528460648151</v>
      </c>
      <c r="H653" s="22">
        <v>45763</v>
      </c>
      <c r="I653" s="20" t="s">
        <v>146</v>
      </c>
      <c r="J653" s="23">
        <v>2718032</v>
      </c>
      <c r="K653" s="24">
        <v>2013149</v>
      </c>
      <c r="L653" s="23">
        <v>2047985.0634843847</v>
      </c>
      <c r="M653" s="24">
        <v>2718032</v>
      </c>
      <c r="N653" s="25">
        <v>12.548045516</v>
      </c>
    </row>
    <row r="654" spans="2:14" x14ac:dyDescent="0.25">
      <c r="B654" s="33" t="s">
        <v>154</v>
      </c>
      <c r="C654" s="20" t="s">
        <v>199</v>
      </c>
      <c r="D654" s="21" t="s">
        <v>166</v>
      </c>
      <c r="E654" s="21" t="s">
        <v>144</v>
      </c>
      <c r="F654" s="20" t="s">
        <v>145</v>
      </c>
      <c r="G654" s="22">
        <v>44711.518796296295</v>
      </c>
      <c r="H654" s="22">
        <v>45763</v>
      </c>
      <c r="I654" s="20" t="s">
        <v>146</v>
      </c>
      <c r="J654" s="23">
        <v>4077036</v>
      </c>
      <c r="K654" s="24">
        <v>3039453</v>
      </c>
      <c r="L654" s="23">
        <v>3072053.5413623094</v>
      </c>
      <c r="M654" s="24">
        <v>4077036</v>
      </c>
      <c r="N654" s="25">
        <v>12.546487450600001</v>
      </c>
    </row>
    <row r="655" spans="2:14" x14ac:dyDescent="0.25">
      <c r="B655" s="33" t="s">
        <v>154</v>
      </c>
      <c r="C655" s="20" t="s">
        <v>199</v>
      </c>
      <c r="D655" s="21" t="s">
        <v>166</v>
      </c>
      <c r="E655" s="21" t="s">
        <v>144</v>
      </c>
      <c r="F655" s="20" t="s">
        <v>145</v>
      </c>
      <c r="G655" s="22">
        <v>44712.518807870372</v>
      </c>
      <c r="H655" s="22">
        <v>45274</v>
      </c>
      <c r="I655" s="20" t="s">
        <v>146</v>
      </c>
      <c r="J655" s="23">
        <v>5047123</v>
      </c>
      <c r="K655" s="24">
        <v>4376365</v>
      </c>
      <c r="L655" s="23">
        <v>4187635.5945293647</v>
      </c>
      <c r="M655" s="24">
        <v>5047123</v>
      </c>
      <c r="N655" s="25">
        <v>10.9121197462</v>
      </c>
    </row>
    <row r="656" spans="2:14" x14ac:dyDescent="0.25">
      <c r="B656" s="33" t="s">
        <v>154</v>
      </c>
      <c r="C656" s="20" t="s">
        <v>199</v>
      </c>
      <c r="D656" s="21" t="s">
        <v>166</v>
      </c>
      <c r="E656" s="21" t="s">
        <v>144</v>
      </c>
      <c r="F656" s="20" t="s">
        <v>145</v>
      </c>
      <c r="G656" s="22">
        <v>44713.523043981484</v>
      </c>
      <c r="H656" s="22">
        <v>45763</v>
      </c>
      <c r="I656" s="20" t="s">
        <v>146</v>
      </c>
      <c r="J656" s="23">
        <v>2718032</v>
      </c>
      <c r="K656" s="24">
        <v>2027616</v>
      </c>
      <c r="L656" s="23">
        <v>2048043.4204944475</v>
      </c>
      <c r="M656" s="24">
        <v>2718032</v>
      </c>
      <c r="N656" s="25">
        <v>12.546434998500001</v>
      </c>
    </row>
    <row r="657" spans="2:14" x14ac:dyDescent="0.25">
      <c r="B657" s="33" t="s">
        <v>154</v>
      </c>
      <c r="C657" s="20" t="s">
        <v>199</v>
      </c>
      <c r="D657" s="21" t="s">
        <v>166</v>
      </c>
      <c r="E657" s="21" t="s">
        <v>144</v>
      </c>
      <c r="F657" s="20" t="s">
        <v>145</v>
      </c>
      <c r="G657" s="22">
        <v>44721.500578703701</v>
      </c>
      <c r="H657" s="22">
        <v>45274</v>
      </c>
      <c r="I657" s="20" t="s">
        <v>146</v>
      </c>
      <c r="J657" s="23">
        <v>1261779</v>
      </c>
      <c r="K657" s="24">
        <v>1034520</v>
      </c>
      <c r="L657" s="23">
        <v>1006507.4148528298</v>
      </c>
      <c r="M657" s="24">
        <v>1261779</v>
      </c>
      <c r="N657" s="25">
        <v>15.8617872</v>
      </c>
    </row>
    <row r="658" spans="2:14" x14ac:dyDescent="0.25">
      <c r="B658" s="33" t="s">
        <v>154</v>
      </c>
      <c r="C658" s="20" t="s">
        <v>199</v>
      </c>
      <c r="D658" s="21" t="s">
        <v>166</v>
      </c>
      <c r="E658" s="21" t="s">
        <v>144</v>
      </c>
      <c r="F658" s="20" t="s">
        <v>145</v>
      </c>
      <c r="G658" s="22">
        <v>44742.534259259257</v>
      </c>
      <c r="H658" s="22">
        <v>45274</v>
      </c>
      <c r="I658" s="20" t="s">
        <v>146</v>
      </c>
      <c r="J658" s="23">
        <v>8570686</v>
      </c>
      <c r="K658" s="24">
        <v>7040273</v>
      </c>
      <c r="L658" s="23">
        <v>7045756.9871383859</v>
      </c>
      <c r="M658" s="24">
        <v>8570686</v>
      </c>
      <c r="N658" s="25">
        <v>15.8581775427</v>
      </c>
    </row>
    <row r="659" spans="2:14" x14ac:dyDescent="0.25">
      <c r="B659" s="33" t="s">
        <v>154</v>
      </c>
      <c r="C659" s="20" t="s">
        <v>199</v>
      </c>
      <c r="D659" s="21" t="s">
        <v>166</v>
      </c>
      <c r="E659" s="21" t="s">
        <v>144</v>
      </c>
      <c r="F659" s="20" t="s">
        <v>145</v>
      </c>
      <c r="G659" s="22">
        <v>44742.540046296293</v>
      </c>
      <c r="H659" s="22">
        <v>46063</v>
      </c>
      <c r="I659" s="20" t="s">
        <v>146</v>
      </c>
      <c r="J659" s="23">
        <v>3047120</v>
      </c>
      <c r="K659" s="24">
        <v>2033752</v>
      </c>
      <c r="L659" s="23">
        <v>2035251.3490990279</v>
      </c>
      <c r="M659" s="24">
        <v>3047120</v>
      </c>
      <c r="N659" s="25">
        <v>14.747079014800001</v>
      </c>
    </row>
    <row r="660" spans="2:14" x14ac:dyDescent="0.25">
      <c r="B660" s="33" t="s">
        <v>154</v>
      </c>
      <c r="C660" s="20" t="s">
        <v>199</v>
      </c>
      <c r="D660" s="21" t="s">
        <v>166</v>
      </c>
      <c r="E660" s="21" t="s">
        <v>144</v>
      </c>
      <c r="F660" s="20" t="s">
        <v>145</v>
      </c>
      <c r="G660" s="22">
        <v>44750.622430555559</v>
      </c>
      <c r="H660" s="22">
        <v>45316</v>
      </c>
      <c r="I660" s="20" t="s">
        <v>146</v>
      </c>
      <c r="J660" s="23">
        <v>12574180</v>
      </c>
      <c r="K660" s="24">
        <v>10786918</v>
      </c>
      <c r="L660" s="23">
        <v>10615837.701252371</v>
      </c>
      <c r="M660" s="24">
        <v>12574180</v>
      </c>
      <c r="N660" s="25">
        <v>11.665609479</v>
      </c>
    </row>
    <row r="661" spans="2:14" x14ac:dyDescent="0.25">
      <c r="B661" s="33" t="s">
        <v>154</v>
      </c>
      <c r="C661" s="20" t="s">
        <v>199</v>
      </c>
      <c r="D661" s="21" t="s">
        <v>166</v>
      </c>
      <c r="E661" s="21" t="s">
        <v>144</v>
      </c>
      <c r="F661" s="20" t="s">
        <v>145</v>
      </c>
      <c r="G661" s="22">
        <v>44768.512094907404</v>
      </c>
      <c r="H661" s="22">
        <v>45763</v>
      </c>
      <c r="I661" s="20" t="s">
        <v>146</v>
      </c>
      <c r="J661" s="23">
        <v>2658196</v>
      </c>
      <c r="K661" s="24">
        <v>2004745</v>
      </c>
      <c r="L661" s="23">
        <v>2048599.1334039916</v>
      </c>
      <c r="M661" s="24">
        <v>2658196</v>
      </c>
      <c r="N661" s="25">
        <v>12.531102299700001</v>
      </c>
    </row>
    <row r="662" spans="2:14" x14ac:dyDescent="0.25">
      <c r="B662" s="33" t="s">
        <v>154</v>
      </c>
      <c r="C662" s="20" t="s">
        <v>199</v>
      </c>
      <c r="D662" s="21" t="s">
        <v>166</v>
      </c>
      <c r="E662" s="21" t="s">
        <v>144</v>
      </c>
      <c r="F662" s="20" t="s">
        <v>145</v>
      </c>
      <c r="G662" s="22">
        <v>44775.643125000002</v>
      </c>
      <c r="H662" s="22">
        <v>45763</v>
      </c>
      <c r="I662" s="20" t="s">
        <v>146</v>
      </c>
      <c r="J662" s="23">
        <v>2658196</v>
      </c>
      <c r="K662" s="24">
        <v>2008548</v>
      </c>
      <c r="L662" s="23">
        <v>2047956.2963161452</v>
      </c>
      <c r="M662" s="24">
        <v>2658196</v>
      </c>
      <c r="N662" s="25">
        <v>12.548839449900001</v>
      </c>
    </row>
    <row r="663" spans="2:14" x14ac:dyDescent="0.25">
      <c r="B663" s="33" t="s">
        <v>154</v>
      </c>
      <c r="C663" s="20" t="s">
        <v>199</v>
      </c>
      <c r="D663" s="21" t="s">
        <v>166</v>
      </c>
      <c r="E663" s="21" t="s">
        <v>144</v>
      </c>
      <c r="F663" s="20" t="s">
        <v>145</v>
      </c>
      <c r="G663" s="22">
        <v>44782.526087962964</v>
      </c>
      <c r="H663" s="22">
        <v>45771</v>
      </c>
      <c r="I663" s="20" t="s">
        <v>146</v>
      </c>
      <c r="J663" s="23">
        <v>7974577</v>
      </c>
      <c r="K663" s="24">
        <v>6023671</v>
      </c>
      <c r="L663" s="23">
        <v>6127943.0968363741</v>
      </c>
      <c r="M663" s="24">
        <v>7974577</v>
      </c>
      <c r="N663" s="25">
        <v>12.5490087271</v>
      </c>
    </row>
    <row r="664" spans="2:14" x14ac:dyDescent="0.25">
      <c r="B664" s="33" t="s">
        <v>154</v>
      </c>
      <c r="C664" s="20" t="s">
        <v>199</v>
      </c>
      <c r="D664" s="21" t="s">
        <v>166</v>
      </c>
      <c r="E664" s="21" t="s">
        <v>144</v>
      </c>
      <c r="F664" s="20" t="s">
        <v>145</v>
      </c>
      <c r="G664" s="22">
        <v>44785.509340277778</v>
      </c>
      <c r="H664" s="22">
        <v>45316</v>
      </c>
      <c r="I664" s="20" t="s">
        <v>146</v>
      </c>
      <c r="J664" s="23">
        <v>4882576</v>
      </c>
      <c r="K664" s="24">
        <v>4224247</v>
      </c>
      <c r="L664" s="23">
        <v>4254794.1039428674</v>
      </c>
      <c r="M664" s="24">
        <v>4882576</v>
      </c>
      <c r="N664" s="25">
        <v>11.4402633905</v>
      </c>
    </row>
    <row r="665" spans="2:14" x14ac:dyDescent="0.25">
      <c r="B665" s="33" t="s">
        <v>154</v>
      </c>
      <c r="C665" s="20" t="s">
        <v>199</v>
      </c>
      <c r="D665" s="21" t="s">
        <v>166</v>
      </c>
      <c r="E665" s="21" t="s">
        <v>144</v>
      </c>
      <c r="F665" s="20" t="s">
        <v>145</v>
      </c>
      <c r="G665" s="22">
        <v>44792.513460648152</v>
      </c>
      <c r="H665" s="22">
        <v>45434</v>
      </c>
      <c r="I665" s="20" t="s">
        <v>146</v>
      </c>
      <c r="J665" s="23">
        <v>3852656</v>
      </c>
      <c r="K665" s="24">
        <v>3100727</v>
      </c>
      <c r="L665" s="23">
        <v>3044133.6866371576</v>
      </c>
      <c r="M665" s="24">
        <v>3852656</v>
      </c>
      <c r="N665" s="25">
        <v>15.0281153318</v>
      </c>
    </row>
    <row r="666" spans="2:14" x14ac:dyDescent="0.25">
      <c r="B666" s="33" t="s">
        <v>154</v>
      </c>
      <c r="C666" s="20" t="s">
        <v>199</v>
      </c>
      <c r="D666" s="21" t="s">
        <v>166</v>
      </c>
      <c r="E666" s="21" t="s">
        <v>144</v>
      </c>
      <c r="F666" s="20" t="s">
        <v>145</v>
      </c>
      <c r="G666" s="22">
        <v>44803.505902777775</v>
      </c>
      <c r="H666" s="22">
        <v>45434</v>
      </c>
      <c r="I666" s="20" t="s">
        <v>146</v>
      </c>
      <c r="J666" s="23">
        <v>2497385</v>
      </c>
      <c r="K666" s="24">
        <v>2004685</v>
      </c>
      <c r="L666" s="23">
        <v>2029433.6357934517</v>
      </c>
      <c r="M666" s="24">
        <v>2497385</v>
      </c>
      <c r="N666" s="25">
        <v>15.0276964903</v>
      </c>
    </row>
    <row r="667" spans="2:14" x14ac:dyDescent="0.25">
      <c r="B667" s="33" t="s">
        <v>154</v>
      </c>
      <c r="C667" s="20" t="s">
        <v>199</v>
      </c>
      <c r="D667" s="21" t="s">
        <v>166</v>
      </c>
      <c r="E667" s="21" t="s">
        <v>144</v>
      </c>
      <c r="F667" s="20" t="s">
        <v>145</v>
      </c>
      <c r="G667" s="22">
        <v>44805.61991898148</v>
      </c>
      <c r="H667" s="22">
        <v>45434</v>
      </c>
      <c r="I667" s="20" t="s">
        <v>146</v>
      </c>
      <c r="J667" s="23">
        <v>7492148</v>
      </c>
      <c r="K667" s="24">
        <v>6018740</v>
      </c>
      <c r="L667" s="23">
        <v>6088352.9289047448</v>
      </c>
      <c r="M667" s="24">
        <v>7492148</v>
      </c>
      <c r="N667" s="25">
        <v>15.0268417597</v>
      </c>
    </row>
    <row r="668" spans="2:14" x14ac:dyDescent="0.25">
      <c r="B668" s="33" t="s">
        <v>154</v>
      </c>
      <c r="C668" s="20" t="s">
        <v>199</v>
      </c>
      <c r="D668" s="21" t="s">
        <v>166</v>
      </c>
      <c r="E668" s="21" t="s">
        <v>144</v>
      </c>
      <c r="F668" s="20" t="s">
        <v>145</v>
      </c>
      <c r="G668" s="22">
        <v>44817.616724537038</v>
      </c>
      <c r="H668" s="22">
        <v>45274</v>
      </c>
      <c r="I668" s="20" t="s">
        <v>146</v>
      </c>
      <c r="J668" s="23">
        <v>4897534</v>
      </c>
      <c r="K668" s="24">
        <v>4146302</v>
      </c>
      <c r="L668" s="23">
        <v>4025951.0978549314</v>
      </c>
      <c r="M668" s="24">
        <v>4897534</v>
      </c>
      <c r="N668" s="25">
        <v>15.864414572699999</v>
      </c>
    </row>
    <row r="669" spans="2:14" x14ac:dyDescent="0.25">
      <c r="B669" s="33" t="s">
        <v>154</v>
      </c>
      <c r="C669" s="20" t="s">
        <v>199</v>
      </c>
      <c r="D669" s="21" t="s">
        <v>166</v>
      </c>
      <c r="E669" s="21" t="s">
        <v>144</v>
      </c>
      <c r="F669" s="20" t="s">
        <v>145</v>
      </c>
      <c r="G669" s="22">
        <v>44840.53502314815</v>
      </c>
      <c r="H669" s="22">
        <v>45763</v>
      </c>
      <c r="I669" s="20" t="s">
        <v>146</v>
      </c>
      <c r="J669" s="23">
        <v>33227395</v>
      </c>
      <c r="K669" s="24">
        <v>25641096</v>
      </c>
      <c r="L669" s="23">
        <v>25599488.841056582</v>
      </c>
      <c r="M669" s="24">
        <v>33227395</v>
      </c>
      <c r="N669" s="25">
        <v>12.548665404299999</v>
      </c>
    </row>
    <row r="670" spans="2:14" x14ac:dyDescent="0.25">
      <c r="B670" s="33" t="s">
        <v>154</v>
      </c>
      <c r="C670" s="20" t="s">
        <v>199</v>
      </c>
      <c r="D670" s="21" t="s">
        <v>166</v>
      </c>
      <c r="E670" s="21" t="s">
        <v>144</v>
      </c>
      <c r="F670" s="20" t="s">
        <v>145</v>
      </c>
      <c r="G670" s="22">
        <v>44865.595173611109</v>
      </c>
      <c r="H670" s="22">
        <v>45468</v>
      </c>
      <c r="I670" s="20" t="s">
        <v>146</v>
      </c>
      <c r="J670" s="23">
        <v>12399656</v>
      </c>
      <c r="K670" s="24">
        <v>10386083</v>
      </c>
      <c r="L670" s="23">
        <v>10250058.57514962</v>
      </c>
      <c r="M670" s="24">
        <v>12399656</v>
      </c>
      <c r="N670" s="25">
        <v>12.5484460592</v>
      </c>
    </row>
    <row r="671" spans="2:14" x14ac:dyDescent="0.25">
      <c r="B671" s="33" t="s">
        <v>154</v>
      </c>
      <c r="C671" s="20" t="s">
        <v>199</v>
      </c>
      <c r="D671" s="21" t="s">
        <v>166</v>
      </c>
      <c r="E671" s="21" t="s">
        <v>144</v>
      </c>
      <c r="F671" s="20" t="s">
        <v>145</v>
      </c>
      <c r="G671" s="22">
        <v>44880.529467592591</v>
      </c>
      <c r="H671" s="22">
        <v>45434</v>
      </c>
      <c r="I671" s="20" t="s">
        <v>146</v>
      </c>
      <c r="J671" s="23">
        <v>6243459</v>
      </c>
      <c r="K671" s="24">
        <v>5162021</v>
      </c>
      <c r="L671" s="23">
        <v>5073655.934442509</v>
      </c>
      <c r="M671" s="24">
        <v>6243459</v>
      </c>
      <c r="N671" s="25">
        <v>15.026364922500001</v>
      </c>
    </row>
    <row r="672" spans="2:14" x14ac:dyDescent="0.25">
      <c r="B672" s="33" t="s">
        <v>154</v>
      </c>
      <c r="C672" s="20" t="s">
        <v>199</v>
      </c>
      <c r="D672" s="21" t="s">
        <v>166</v>
      </c>
      <c r="E672" s="21" t="s">
        <v>144</v>
      </c>
      <c r="F672" s="20" t="s">
        <v>145</v>
      </c>
      <c r="G672" s="22">
        <v>44890.520590277774</v>
      </c>
      <c r="H672" s="22">
        <v>45274</v>
      </c>
      <c r="I672" s="20" t="s">
        <v>146</v>
      </c>
      <c r="J672" s="23">
        <v>8308905</v>
      </c>
      <c r="K672" s="24">
        <v>7204247</v>
      </c>
      <c r="L672" s="23">
        <v>7046089.0690699862</v>
      </c>
      <c r="M672" s="24">
        <v>8308905</v>
      </c>
      <c r="N672" s="25">
        <v>15.852115750299999</v>
      </c>
    </row>
    <row r="673" spans="2:14" x14ac:dyDescent="0.25">
      <c r="B673" s="33" t="s">
        <v>154</v>
      </c>
      <c r="C673" s="20" t="s">
        <v>199</v>
      </c>
      <c r="D673" s="21" t="s">
        <v>166</v>
      </c>
      <c r="E673" s="21" t="s">
        <v>144</v>
      </c>
      <c r="F673" s="20" t="s">
        <v>145</v>
      </c>
      <c r="G673" s="22">
        <v>44909.561898148146</v>
      </c>
      <c r="H673" s="22">
        <v>45434</v>
      </c>
      <c r="I673" s="20" t="s">
        <v>146</v>
      </c>
      <c r="J673" s="23">
        <v>12131644</v>
      </c>
      <c r="K673" s="24">
        <v>10081986</v>
      </c>
      <c r="L673" s="23">
        <v>10147915.067121057</v>
      </c>
      <c r="M673" s="24">
        <v>12131644</v>
      </c>
      <c r="N673" s="25">
        <v>15.0209778547</v>
      </c>
    </row>
    <row r="674" spans="2:14" x14ac:dyDescent="0.25">
      <c r="B674" s="33" t="s">
        <v>154</v>
      </c>
      <c r="C674" s="20" t="s">
        <v>199</v>
      </c>
      <c r="D674" s="21" t="s">
        <v>166</v>
      </c>
      <c r="E674" s="21" t="s">
        <v>144</v>
      </c>
      <c r="F674" s="20" t="s">
        <v>145</v>
      </c>
      <c r="G674" s="22">
        <v>44915.502314814818</v>
      </c>
      <c r="H674" s="22">
        <v>45316</v>
      </c>
      <c r="I674" s="20" t="s">
        <v>146</v>
      </c>
      <c r="J674" s="23">
        <v>42619315</v>
      </c>
      <c r="K674" s="24">
        <v>36785589</v>
      </c>
      <c r="L674" s="23">
        <v>36946352.104184061</v>
      </c>
      <c r="M674" s="24">
        <v>42619315</v>
      </c>
      <c r="N674" s="25">
        <v>15.569016337400001</v>
      </c>
    </row>
    <row r="675" spans="2:14" ht="15.75" thickBot="1" x14ac:dyDescent="0.3">
      <c r="B675" s="26"/>
      <c r="C675" s="27"/>
      <c r="D675" s="27"/>
      <c r="E675" s="27"/>
      <c r="F675" s="27"/>
      <c r="G675" s="27"/>
      <c r="H675" s="174" t="s">
        <v>147</v>
      </c>
      <c r="I675" s="174"/>
      <c r="J675" s="28">
        <f>SUM(J400:J674)</f>
        <v>2605126740</v>
      </c>
      <c r="K675" s="28">
        <f>SUM(K400:K674)</f>
        <v>1961199220</v>
      </c>
      <c r="L675" s="28">
        <f>SUM(L400:L674)</f>
        <v>1961613537.4088192</v>
      </c>
      <c r="M675" s="28">
        <f>SUM(M400:M674)</f>
        <v>2605126740</v>
      </c>
      <c r="N675" s="29"/>
    </row>
    <row r="676" spans="2:14" ht="15.75" thickTop="1" x14ac:dyDescent="0.25">
      <c r="B676" s="30"/>
      <c r="C676" s="31"/>
      <c r="D676" s="31"/>
      <c r="E676" s="31"/>
      <c r="F676" s="31"/>
      <c r="G676" s="31"/>
      <c r="H676" s="31"/>
      <c r="I676" s="31"/>
      <c r="J676" s="31"/>
      <c r="K676" s="31"/>
      <c r="L676" s="31"/>
      <c r="M676" s="31"/>
      <c r="N676" s="32"/>
    </row>
  </sheetData>
  <mergeCells count="4">
    <mergeCell ref="H675:I675"/>
    <mergeCell ref="B396:N397"/>
    <mergeCell ref="H389:I389"/>
    <mergeCell ref="B7:N8"/>
  </mergeCells>
  <hyperlinks>
    <hyperlink ref="A1" location="INDICE!A1" display="INDICE" xr:uid="{75911643-DC3D-4121-B4E2-AF1F396436B5}"/>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E77BD-E3A1-4059-B31C-C203B2C680E3}">
  <dimension ref="C2:F24"/>
  <sheetViews>
    <sheetView workbookViewId="0">
      <selection activeCell="E9" sqref="E9"/>
    </sheetView>
  </sheetViews>
  <sheetFormatPr baseColWidth="10" defaultRowHeight="15" x14ac:dyDescent="0.25"/>
  <cols>
    <col min="3" max="3" width="28.42578125" bestFit="1" customWidth="1"/>
    <col min="5" max="5" width="13.5703125" bestFit="1" customWidth="1"/>
  </cols>
  <sheetData>
    <row r="2" spans="3:6" x14ac:dyDescent="0.25">
      <c r="C2" s="1" t="s">
        <v>128</v>
      </c>
      <c r="D2" t="s">
        <v>162</v>
      </c>
      <c r="E2" s="2">
        <f>+SUMIF('06'!$C$11:$C$388,Hoja1!C2,'06'!$L$11:$L$388)</f>
        <v>246560390.64217183</v>
      </c>
      <c r="F2" s="4">
        <f>+E2/$E$24</f>
        <v>4.5763443266231107E-2</v>
      </c>
    </row>
    <row r="3" spans="3:6" x14ac:dyDescent="0.25">
      <c r="C3" s="1" t="s">
        <v>129</v>
      </c>
      <c r="D3" t="s">
        <v>162</v>
      </c>
      <c r="E3" s="2">
        <f>+SUMIF('06'!$C$11:$C$388,Hoja1!C3,'06'!$L$11:$L$388)</f>
        <v>612609319.52345085</v>
      </c>
      <c r="F3" s="4">
        <f t="shared" ref="F3:F23" si="0">+E3/$E$24</f>
        <v>0.11370484839579398</v>
      </c>
    </row>
    <row r="4" spans="3:6" x14ac:dyDescent="0.25">
      <c r="C4" s="1" t="s">
        <v>130</v>
      </c>
      <c r="D4" t="s">
        <v>162</v>
      </c>
      <c r="E4" s="2">
        <f>+SUMIF('06'!$C$11:$C$388,Hoja1!C4,'06'!$L$11:$L$388)</f>
        <v>0</v>
      </c>
      <c r="F4" s="4">
        <f t="shared" si="0"/>
        <v>0</v>
      </c>
    </row>
    <row r="5" spans="3:6" x14ac:dyDescent="0.25">
      <c r="C5" s="1" t="s">
        <v>131</v>
      </c>
      <c r="D5" t="s">
        <v>162</v>
      </c>
      <c r="E5" s="2">
        <f>+SUMIF('06'!$C$11:$C$388,Hoja1!C5,'06'!$L$11:$L$388)</f>
        <v>0</v>
      </c>
      <c r="F5" s="4">
        <f t="shared" si="0"/>
        <v>0</v>
      </c>
    </row>
    <row r="6" spans="3:6" x14ac:dyDescent="0.25">
      <c r="C6" s="1" t="s">
        <v>132</v>
      </c>
      <c r="D6" t="s">
        <v>162</v>
      </c>
      <c r="E6" s="2">
        <f>+SUMIF('06'!$C$11:$C$388,Hoja1!C6,'06'!$L$11:$L$388)</f>
        <v>0</v>
      </c>
      <c r="F6" s="4">
        <f t="shared" si="0"/>
        <v>0</v>
      </c>
    </row>
    <row r="7" spans="3:6" x14ac:dyDescent="0.25">
      <c r="C7" s="1" t="s">
        <v>133</v>
      </c>
      <c r="D7" t="s">
        <v>162</v>
      </c>
      <c r="E7" s="2">
        <f>+SUMIF('06'!$C$11:$C$388,Hoja1!C7,'06'!$L$11:$L$388)</f>
        <v>0</v>
      </c>
      <c r="F7" s="4">
        <f t="shared" si="0"/>
        <v>0</v>
      </c>
    </row>
    <row r="8" spans="3:6" x14ac:dyDescent="0.25">
      <c r="C8" s="1" t="s">
        <v>134</v>
      </c>
      <c r="D8" t="s">
        <v>162</v>
      </c>
      <c r="E8" s="2">
        <f>+SUMIF('06'!$C$11:$C$388,Hoja1!C8,'06'!$L$11:$L$388)</f>
        <v>673780330.15997231</v>
      </c>
      <c r="F8" s="4">
        <f t="shared" si="0"/>
        <v>0.12505864317001292</v>
      </c>
    </row>
    <row r="9" spans="3:6" x14ac:dyDescent="0.25">
      <c r="C9" s="1" t="s">
        <v>155</v>
      </c>
      <c r="D9" t="s">
        <v>164</v>
      </c>
      <c r="E9" s="2">
        <f>+SUMIF('06'!$C$11:$C$388,Hoja1!C9,'06'!$L$11:$L$388)</f>
        <v>0</v>
      </c>
      <c r="F9" s="4">
        <f t="shared" si="0"/>
        <v>0</v>
      </c>
    </row>
    <row r="10" spans="3:6" x14ac:dyDescent="0.25">
      <c r="C10" s="1" t="s">
        <v>135</v>
      </c>
      <c r="D10" t="s">
        <v>162</v>
      </c>
      <c r="E10" s="2">
        <f>+SUMIF('06'!$C$11:$C$388,Hoja1!C10,'06'!$L$11:$L$388)</f>
        <v>659062031.97761726</v>
      </c>
      <c r="F10" s="4">
        <f t="shared" si="0"/>
        <v>0.12232681750211315</v>
      </c>
    </row>
    <row r="11" spans="3:6" x14ac:dyDescent="0.25">
      <c r="C11" s="1" t="s">
        <v>156</v>
      </c>
      <c r="D11" t="s">
        <v>162</v>
      </c>
      <c r="E11" s="2">
        <f>+SUMIF('06'!$C$11:$C$388,Hoja1!C11,'06'!$L$11:$L$388)</f>
        <v>0</v>
      </c>
      <c r="F11" s="4">
        <f t="shared" si="0"/>
        <v>0</v>
      </c>
    </row>
    <row r="12" spans="3:6" x14ac:dyDescent="0.25">
      <c r="C12" s="1" t="s">
        <v>136</v>
      </c>
      <c r="D12" t="s">
        <v>162</v>
      </c>
      <c r="E12" s="2">
        <f>+SUMIF('06'!$C$11:$C$388,Hoja1!C12,'06'!$L$11:$L$388)</f>
        <v>113010854.37730134</v>
      </c>
      <c r="F12" s="4">
        <f t="shared" si="0"/>
        <v>2.0975655535319198E-2</v>
      </c>
    </row>
    <row r="13" spans="3:6" x14ac:dyDescent="0.25">
      <c r="C13" s="1" t="s">
        <v>157</v>
      </c>
      <c r="D13" t="s">
        <v>162</v>
      </c>
      <c r="E13" s="2">
        <f>+SUMIF('06'!$C$11:$C$388,Hoja1!C13,'06'!$L$11:$L$388)</f>
        <v>548354537.46967697</v>
      </c>
      <c r="F13" s="4">
        <f t="shared" si="0"/>
        <v>0.10177868269884939</v>
      </c>
    </row>
    <row r="14" spans="3:6" x14ac:dyDescent="0.25">
      <c r="C14" s="1" t="s">
        <v>137</v>
      </c>
      <c r="D14" t="s">
        <v>162</v>
      </c>
      <c r="E14" s="2">
        <f>+SUMIF('06'!$C$11:$C$388,Hoja1!C14,'06'!$L$11:$L$388)</f>
        <v>239411509.67203408</v>
      </c>
      <c r="F14" s="4">
        <f t="shared" si="0"/>
        <v>4.4436557760242697E-2</v>
      </c>
    </row>
    <row r="15" spans="3:6" x14ac:dyDescent="0.25">
      <c r="C15" s="1" t="s">
        <v>138</v>
      </c>
      <c r="D15" t="s">
        <v>163</v>
      </c>
      <c r="E15" s="2">
        <f>+SUMIF('06'!$C$11:$C$388,Hoja1!C15,'06'!$L$11:$L$388)</f>
        <v>0</v>
      </c>
      <c r="F15" s="4">
        <f t="shared" si="0"/>
        <v>0</v>
      </c>
    </row>
    <row r="16" spans="3:6" x14ac:dyDescent="0.25">
      <c r="C16" s="1" t="s">
        <v>139</v>
      </c>
      <c r="D16" t="s">
        <v>162</v>
      </c>
      <c r="E16" s="2">
        <f>+SUMIF('06'!$C$11:$C$388,Hoja1!C16,'06'!$L$11:$L$388)</f>
        <v>210208739.29180378</v>
      </c>
      <c r="F16" s="4">
        <f t="shared" si="0"/>
        <v>3.901630626716341E-2</v>
      </c>
    </row>
    <row r="17" spans="3:6" x14ac:dyDescent="0.25">
      <c r="C17" s="1" t="s">
        <v>140</v>
      </c>
      <c r="D17" t="s">
        <v>163</v>
      </c>
      <c r="E17" s="2">
        <f>+SUMIF('06'!$C$11:$C$388,Hoja1!C17,'06'!$L$11:$L$388)</f>
        <v>335554039.91325271</v>
      </c>
      <c r="F17" s="4">
        <f t="shared" si="0"/>
        <v>6.2281326811372564E-2</v>
      </c>
    </row>
    <row r="18" spans="3:6" x14ac:dyDescent="0.25">
      <c r="C18" s="1" t="s">
        <v>158</v>
      </c>
      <c r="D18" t="s">
        <v>162</v>
      </c>
      <c r="E18" s="2">
        <f>+SUMIF('06'!$C$11:$C$388,Hoja1!C18,'06'!$L$11:$L$388)</f>
        <v>0</v>
      </c>
      <c r="F18" s="4">
        <f t="shared" si="0"/>
        <v>0</v>
      </c>
    </row>
    <row r="19" spans="3:6" x14ac:dyDescent="0.25">
      <c r="C19" s="1" t="s">
        <v>141</v>
      </c>
      <c r="D19" t="s">
        <v>162</v>
      </c>
      <c r="E19" s="2">
        <f>+SUMIF('06'!$C$11:$C$388,Hoja1!C19,'06'!$L$11:$L$388)</f>
        <v>512861718.43909645</v>
      </c>
      <c r="F19" s="4">
        <f t="shared" si="0"/>
        <v>9.5190951369278881E-2</v>
      </c>
    </row>
    <row r="20" spans="3:6" x14ac:dyDescent="0.25">
      <c r="C20" s="1" t="s">
        <v>159</v>
      </c>
      <c r="D20" t="s">
        <v>162</v>
      </c>
      <c r="E20" s="2">
        <f>+SUMIF('06'!$C$11:$C$388,Hoja1!C20,'06'!$L$11:$L$388)</f>
        <v>0</v>
      </c>
      <c r="F20" s="4">
        <f t="shared" si="0"/>
        <v>0</v>
      </c>
    </row>
    <row r="21" spans="3:6" x14ac:dyDescent="0.25">
      <c r="C21" s="1" t="s">
        <v>142</v>
      </c>
      <c r="D21" t="s">
        <v>162</v>
      </c>
      <c r="E21" s="2">
        <f>+SUMIF('06'!$C$11:$C$388,Hoja1!C21,'06'!$L$11:$L$388)</f>
        <v>528437667.96744388</v>
      </c>
      <c r="F21" s="4">
        <f t="shared" si="0"/>
        <v>9.8081963509151313E-2</v>
      </c>
    </row>
    <row r="22" spans="3:6" x14ac:dyDescent="0.25">
      <c r="C22" s="1" t="s">
        <v>160</v>
      </c>
      <c r="D22" t="s">
        <v>163</v>
      </c>
      <c r="E22" s="2">
        <f>+SUMIF('06'!$C$11:$C$388,Hoja1!C22,'06'!$L$11:$L$388)</f>
        <v>707863880.34286928</v>
      </c>
      <c r="F22" s="4">
        <f t="shared" si="0"/>
        <v>0.13138480371447125</v>
      </c>
    </row>
    <row r="23" spans="3:6" x14ac:dyDescent="0.25">
      <c r="C23" s="1" t="s">
        <v>143</v>
      </c>
      <c r="D23" t="s">
        <v>162</v>
      </c>
      <c r="E23" s="2">
        <f>+SUMIF('06'!$C$11:$C$388,Hoja1!C23,'06'!$L$11:$L$388)</f>
        <v>0</v>
      </c>
      <c r="F23" s="4">
        <f t="shared" si="0"/>
        <v>0</v>
      </c>
    </row>
    <row r="24" spans="3:6" x14ac:dyDescent="0.25">
      <c r="E24" s="3">
        <f>SUM(E2:E23)</f>
        <v>5387715019.7766914</v>
      </c>
    </row>
  </sheetData>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haY5fDv1mpU+js56/POxZ7wUiKCmLHNF2NgD9m81EJ4=</DigestValue>
    </Reference>
    <Reference Type="http://www.w3.org/2000/09/xmldsig#Object" URI="#idOfficeObject">
      <DigestMethod Algorithm="http://www.w3.org/2001/04/xmlenc#sha256"/>
      <DigestValue>0b4PQBFhazIeLtwSMStMz6UYq0Ui+DPQXJX9tkkIlQk=</DigestValue>
    </Reference>
    <Reference Type="http://uri.etsi.org/01903#SignedProperties" URI="#idSignedProperties">
      <Transforms>
        <Transform Algorithm="http://www.w3.org/TR/2001/REC-xml-c14n-20010315"/>
      </Transforms>
      <DigestMethod Algorithm="http://www.w3.org/2001/04/xmlenc#sha256"/>
      <DigestValue>YtGbJYqE+CEApAiObPITjVPf4cnFQlC4TNncuSFqRvE=</DigestValue>
    </Reference>
  </SignedInfo>
  <SignatureValue>luqJ8paxQj/kf+66i6oLrmU15Li0IiYEqreAW37gYM/OiprnxzunZ2dSpvM+mGSOvmq/dshHAI7a
Y8Y69Vm2KHNtK/Rq7TzFzpV8i5NbNdDSIy/2otg8ttrBrIF6k7Z+dth3dhGFxRJlXLB19JJf0UXr
raIjdnuRsjfUny4q173KtSHWeFxgocIwq8sb7hX/fa2hVfY5gdGJOjfBCMuHLMAxH9gf0v8WlSIc
L32/gALqdEgaL9y5AJY+Rxd52p1u/S8FIuYnVxHfJBKVwECi0gCS9kia/PUbRWyp+wY90YAtEBaA
uteEZOiV1XjhU7UDG6vMDdf6QM2BB5apFb6LPA==</SignatureValue>
  <KeyInfo>
    <X509Data>
      <X509Certificate>MIIIgzCCBmugAwIBAgIICXObfQmYPu8wDQYJKoZIhvcNAQELBQAwWjEaMBgGA1UEAwwRQ0EtRE9DVU1FTlRBIFMuQS4xFjAUBgNVBAUTDVJVQzgwMDUwMTcyLTExFzAVBgNVBAoMDkRPQ1VNRU5UQSBTLkEuMQswCQYDVQQGEwJQWTAeFw0yMzA1MTcxNTA0MDBaFw0yNTA1MTYxNTA0MDBaMIG7MSQwIgYDVQQDDBtKT1JHRSBSQU1PTiBVR0FSVEUgVklMTEFMQkExEjAQBgNVBAUTCUNJMzg1Mzc4MjEUMBIGA1UEKgwLSk9SR0UgUkFNT04xGDAWBgNVBAQMD1VHQVJURSBWSUxMQUxCQTELMAkGA1UECwwCRjIxNTAzBgNVBAoMLENFUlRJRklDQURPIENVQUxJRklDQURPIERFIEZJUk1BIEVMRUNUUk9OSUNBMQswCQYDVQQGEwJQWTCCASIwDQYJKoZIhvcNAQEBBQADggEPADCCAQoCggEBAL5FcC3VPRURSFu03HWE9gpVzS5E1U7oE7KyAazcSaMTXYguQ4E5Xt8W416vNStK6KqZeZ56rASRh8EvryIodxPjrV3Ng0u3+u1kEY6VLVqFU466lyIJ/gshpb8hS0Xlry30g1cJ2dDqQ8KvHosAb/2J32yWAGD12xt1jC4BJ1GNUxGbsWRD3zMkcreGKaxddDeiN9HsmTvhwFGq40/pkNob5udx4AvUWzjFyu+clRHQn6xcJHvpImuRf75HR4L16YRvrrdXmeQ2Occ8Wlh0OLDLqyRuLmDeWijnB+lCwMFy00rjhjjGau2jHFT6xR481lDkBDYJJdX234qiqLR2BRsCAwEAAaOCA+kwggPlMAwGA1UdEwEB/wQCMAAwHwYDVR0jBBgwFoAUoT2FK83YLJYfOQIMn1M7WNiVC3swgZQGCCsGAQUFBwEBBIGHMIGEMFUGCCsGAQUFBzAChklodHRwczovL3d3dy5kaWdpdG8uY29tLnB5L3VwbG9hZHMvY2VydGlmaWNhZG8tZG9jdW1lbnRhLXNhLTE1MzUxMTc3NzEuY3J0MCsGCCsGAQUFBzABhh9odHRwczovL3d3dy5kaWdpdG8uY29tLnB5L29jc3AvMEwGA1UdEQRFMEOBFWp1Z2FydGVAY2FkaWVt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BYS7htHzCcTmA/B2f2PL1tE05QQMA4GA1UdDwEB/wQEAwIF4DANBgkqhkiG9w0BAQsFAAOCAgEAGfc0JsKLIijtDZ00AGIdbj6LX6EpILQ1n9Gh28V0hOOJWENsVC7d0luPwaBlSTrv128WwVKlEG4N0G2MJGmwVF4taOfTrKIoR7UbmjeMKkPGORT0C988Qi1y/QtsLYBe1f7l+5QLV8iZTVM6s3Z4uYNGJCbZ2zROainnSY3YKuEL9LFeJ3mAtoMJfPQZQcBbMZCquqOe+/u5Wi2LimP9Yrt7utW4GVZmmDgXTgnmbnvh8P/Hn6r0Gqc/NeYGcKzDt5dUHpgJaMRXFtYkYKB7DZ5KQRFxCWlbir19Y9LRBcTbaPBiVIy7wSomVJqYpC4tboQQ/hVv0Ld8Vbf0EZBEfe/XWD9S47DtBhYyNHQPLRXrSj0/uU8vQm/5Gel1v1U/3GhoNU1vtlnPvAluY5IXoBnsad8W9BJRF9Xnqih6HvmmxLj4yIJFoHXyUafhbaISL9pvtfkHQBRM22+ztUwb+9AgN+4YQUN9X1Q3H8Kd83hBnKqd6jgQ34I95+NpCngGwtSYzUAZbUeTtjCzgv8mUlweLc6Ry+oPUKn/6GBUVNBX/SkmowE8IUBNoSlrS7Un+snHbGvglifnt1908RXR3rUckajXnBO6JM/TMx4rNam4SqEebr746mxE2algyHYOpXdHXxIHnBLJ1PKBtHXdKdGyV2HbGsI2b9c5mgeDRp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dqpkne1LKvXq9hua0oIGcMoG7/1i4ZfSiS1n+gpchgU=</DigestValue>
      </Reference>
      <Reference URI="/xl/printerSettings/printerSettings1.bin?ContentType=application/vnd.openxmlformats-officedocument.spreadsheetml.printerSettings">
        <DigestMethod Algorithm="http://www.w3.org/2001/04/xmlenc#sha256"/>
        <DigestValue>IeWEy5U7ZsdCqcao//JY+ZIKVCcIDuN+sWQ+4JeYjes=</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AMkT9bY50ugM5SnM0fzJVTmCBl3wRjgGDkuyVn8pb8Y=</DigestValue>
      </Reference>
      <Reference URI="/xl/styles.xml?ContentType=application/vnd.openxmlformats-officedocument.spreadsheetml.styles+xml">
        <DigestMethod Algorithm="http://www.w3.org/2001/04/xmlenc#sha256"/>
        <DigestValue>40yeTgKzGGqpzFxA/3oICDK0LW6Tgkd9kSLv2OBhRO4=</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rLskyNDAVI7PIstFiAFP5XNVTHR0on81vD56x+cazRs=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Y+g6FEMBZUNOVV4UHTITL3QymRFZ59yVTHHfWn5+ziY=</DigestValue>
      </Reference>
      <Reference URI="/xl/worksheets/sheet2.xml?ContentType=application/vnd.openxmlformats-officedocument.spreadsheetml.worksheet+xml">
        <DigestMethod Algorithm="http://www.w3.org/2001/04/xmlenc#sha256"/>
        <DigestValue>1nMtI0XxZdUNoBomSNxdXXFu6aHDessyPM2/YueMEss=</DigestValue>
      </Reference>
      <Reference URI="/xl/worksheets/sheet3.xml?ContentType=application/vnd.openxmlformats-officedocument.spreadsheetml.worksheet+xml">
        <DigestMethod Algorithm="http://www.w3.org/2001/04/xmlenc#sha256"/>
        <DigestValue>sz9ZIGnmL43qwttpzkJJPaB0lrdvZ0aZKOEmtK3JyjQ=</DigestValue>
      </Reference>
      <Reference URI="/xl/worksheets/sheet4.xml?ContentType=application/vnd.openxmlformats-officedocument.spreadsheetml.worksheet+xml">
        <DigestMethod Algorithm="http://www.w3.org/2001/04/xmlenc#sha256"/>
        <DigestValue>poU9srS0jiXxtTazkTLpoHAWQjdEuOrwgLGyRcRKVvI=</DigestValue>
      </Reference>
      <Reference URI="/xl/worksheets/sheet5.xml?ContentType=application/vnd.openxmlformats-officedocument.spreadsheetml.worksheet+xml">
        <DigestMethod Algorithm="http://www.w3.org/2001/04/xmlenc#sha256"/>
        <DigestValue>W88jcf7JGlJYYl4fdtlrqdEB+mI/PelDWny+YJjuLLE=</DigestValue>
      </Reference>
      <Reference URI="/xl/worksheets/sheet6.xml?ContentType=application/vnd.openxmlformats-officedocument.spreadsheetml.worksheet+xml">
        <DigestMethod Algorithm="http://www.w3.org/2001/04/xmlenc#sha256"/>
        <DigestValue>7ofRkMle8h0UuxrLID7g4H8wCXr/t+bAbCHean7HmZU=</DigestValue>
      </Reference>
      <Reference URI="/xl/worksheets/sheet7.xml?ContentType=application/vnd.openxmlformats-officedocument.spreadsheetml.worksheet+xml">
        <DigestMethod Algorithm="http://www.w3.org/2001/04/xmlenc#sha256"/>
        <DigestValue>FGW6mmSnw/fUiOEvzW1wa6bkdBjtgyDkmkPTK8oykpk=</DigestValue>
      </Reference>
      <Reference URI="/xl/worksheets/sheet8.xml?ContentType=application/vnd.openxmlformats-officedocument.spreadsheetml.worksheet+xml">
        <DigestMethod Algorithm="http://www.w3.org/2001/04/xmlenc#sha256"/>
        <DigestValue>dP1aOcNahrkaKV3Wfp0bmoIRJ7Q5B+kIvmYt1YOXiP8=</DigestValue>
      </Reference>
      <Reference URI="/xl/worksheets/sheet9.xml?ContentType=application/vnd.openxmlformats-officedocument.spreadsheetml.worksheet+xml">
        <DigestMethod Algorithm="http://www.w3.org/2001/04/xmlenc#sha256"/>
        <DigestValue>WSL93UvKfQt7d0foJ2fVCVLpDJdoXcXpNhSqJhZqbIs=</DigestValue>
      </Reference>
    </Manifest>
    <SignatureProperties>
      <SignatureProperty Id="idSignatureTime" Target="#idPackageSignature">
        <mdssi:SignatureTime xmlns:mdssi="http://schemas.openxmlformats.org/package/2006/digital-signature">
          <mdssi:Format>YYYY-MM-DDThh:mm:ssTZD</mdssi:Format>
          <mdssi:Value>2024-03-15T18:22:50Z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16.0.17328/26</OfficeVersion>
          <ApplicationVersion>16.0.17328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2024-03-15T18:22:50Z</xd:SigningTime>
          <xd:SigningCertificate>
            <xd:Cert>
              <xd:CertDigest>
                <DigestMethod Algorithm="http://www.w3.org/2001/04/xmlenc#sha256"/>
                <DigestValue>l6lxiiP59SJi/5nh819vkP3cZ82yAtfy/mmcIE9cjTg=</DigestValue>
              </xd:CertDigest>
              <xd:IssuerSerial>
                <X509IssuerName>C=PY, O=DOCUMENTA S.A., SERIALNUMBER=RUC80050172-1, CN=CA-DOCUMENTA S.A.</X509IssuerName>
                <X509SerialNumber>681058929997266671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pSjAeTNmD+YVt9iVJzAB+TQF/G8ypwcIISlZb+tQ0wI=</DigestValue>
    </Reference>
    <Reference Type="http://www.w3.org/2000/09/xmldsig#Object" URI="#idOfficeObject">
      <DigestMethod Algorithm="http://www.w3.org/2001/04/xmlenc#sha256"/>
      <DigestValue>pNb+u9O4xVJr8ZdzKOLEqXbkNKMgyKIcCnlAABCA4wE=</DigestValue>
    </Reference>
    <Reference Type="http://uri.etsi.org/01903#SignedProperties" URI="#idSignedProperties">
      <Transforms>
        <Transform Algorithm="http://www.w3.org/TR/2001/REC-xml-c14n-20010315"/>
      </Transforms>
      <DigestMethod Algorithm="http://www.w3.org/2001/04/xmlenc#sha256"/>
      <DigestValue>DFVgWsQwp41CJMqY2St385u1oicqLO9AewKMILcfZI4=</DigestValue>
    </Reference>
  </SignedInfo>
  <SignatureValue>Ls/0mPwqQoNgGagrSL1lmhvyUOXYbhVsZceUA913WXBH+N17MlmuRvoTFTY95jg5J9W+DGLbs2sk
F4oLOExQXuhouqgrEm/GOKrBKD1fVjhYiMaN74DyYzeSrZ0YW/KtB+pzdLqNHqGRWd5Tx7igcRUn
Cqblx6QELEJnIeQU7l9YP/NsWM5szCboRbhQOYk+7ppTr4wncYbaMyeSYB6dKlWK5kMi0U45XT+i
FGr7ExNF0jp9R8mu8cKs67ydxetDd/Uoqf9aEdK+S0dL27fG7Wt3JzPB4hN+i3+wLcSqUhIlrvHb
/Hj3jNYuuFfsFchQ6znVV+YIkY0Je3L5ietSQA==</SignatureValue>
  <KeyInfo>
    <X509Data>
      <X509Certificate>MIIIhjCCBm6gAwIBAgIIXJ5MIypwS4YwDQYJKoZIhvcNAQELBQAwWjEaMBgGA1UEAwwRQ0EtRE9DVU1FTlRBIFMuQS4xFjAUBgNVBAUTDVJVQzgwMDUwMTcyLTExFzAVBgNVBAoMDkRPQ1VNRU5UQSBTLkEuMQswCQYDVQQGEwJQWTAeFw0yMzA1MTcxNTI0MDBaFw0yNTA1MTYxNTI0MDBaMIG9MSUwIwYDVQQDDBxDRVNBUiBFU1RFQkFOIFBBUkVERVMgRlJBTkNPMRIwEAYDVQQFEwlDSTE0OTYwMDUxFjAUBgNVBCoMDUNFU0FSIEVTVEVCQU4xFzAVBgNVBAQMDlBBUkVERVMgRlJBTkNPMQswCQYDVQQLDAJGMjE1MDMGA1UECgwsQ0VSVElGSUNBRE8gQ1VBTElGSUNBRE8gREUgRklSTUEgRUxFQ1RST05JQ0ExCzAJBgNVBAYTAlBZMIIBIjANBgkqhkiG9w0BAQEFAAOCAQ8AMIIBCgKCAQEAwlI0DNkLtXLWRALotE+gAcme2isqBCXWEREHLnXcCLSaxeC8XAxhU9O5Vnvx43Td/Z0SQXWC7weKgp8ETTzIGAgMqe00RdnVhjUII1eiNopvtcMGHIzie0xTr6ihMhtWXPMoy7HKEmX0kKLAiQ0jE2MrfD/aB0dftJxfZ3FkuVh/W+CHpsiryt+sicOx0fDAvYsc5lcP+tqieNCB+h7xdRnR3aAe40wZyUgDgXSTDtKi25ccvlZGre5AYJ5N1ZgOrc2wJm+qhGpCCBgaKk08klce0VAv1IKOWKSJg8egFn6p3Dk38Ks2KImFkMxIvUjN2I50yUuLUXNQfy4BMncdKQIDAQABo4ID6jCCA+YwDAYDVR0TAQH/BAIwADAfBgNVHSMEGDAWgBShPYUrzdgslh85AgyfUztY2JULezCBlAYIKwYBBQUHAQEEgYcwgYQwVQYIKwYBBQUHMAKGSWh0dHBzOi8vd3d3LmRpZ2l0by5jb20ucHkvdXBsb2Fkcy9jZXJ0aWZpY2Fkby1kb2N1bWVudGEtc2EtMTUzNTExNzc3MS5jcnQwKwYIKwYBBQUHMAGGH2h0dHBzOi8vd3d3LmRpZ2l0by5jb20ucHkvb2NzcC8wTQYDVR0RBEYwRIEWY3BhcmVkZXNAY2FkaWVt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GCro6NaQ1qEpv6f+3u4qW7A5iXoMA4GA1UdDwEB/wQEAwIF4DANBgkqhkiG9w0BAQsFAAOCAgEAJf17FTdJJez/7kSU0qXT0me58okaD8SegX5NoFrXGkEnt2eByKwi/4U4RqkKGEToJewMBFtXjSp0LbTJf8qYQP5iYO+l9/BOJjOSRRtegszgRLQybwDX+O+/Ry7VbBA+9DX4qLD8Uh1A1sQxDYVbZXQSkiAfteNxMu37qhsrEGclC1r3f751WsnYvyjVOFSqD1JFFManjUlRTF3V15UUpIZRPO3u8jUko8V3CVaAyQMnMQICAiS8c1aIILtmlIFZ4U0W9+OrPLsQxTGLoc4Xo++mf/i5lkq1WJT2yh65AWiLdEksIj/SSGjbgUjd3Qy2xiwN4KiS064VIPFDf7CynwkX+MM906emQJm0yLv50UaSO7qwatOozsPbRHBaNaSZwcjfh/RipQ9mEXeoeQ8jYBlVVYycQAIjCuIdFTOvivR2mM6tL1JD26b4NMiL1obHrttZtm674WXtobxMKlldTUKRImypGLw7Yw48NvDdqDLnYynTv3DGy1A/Y/zmJHbvNGWissIZhEMJdnjNv8Mneqwkr046K0a22g9O/wQKFKzgwZgvJfBkO1fgHYJZLDMyonpYczZHzhG7kvk7C6lf67bxTJ3MHRMIKAVGXh9QgbBjWyuGmuIhQElBSVEKNvlocFJIWP2IqoYiZVj1xqGE95NMJNBT8cSgeWyVbj/yX1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dqpkne1LKvXq9hua0oIGcMoG7/1i4ZfSiS1n+gpchgU=</DigestValue>
      </Reference>
      <Reference URI="/xl/printerSettings/printerSettings1.bin?ContentType=application/vnd.openxmlformats-officedocument.spreadsheetml.printerSettings">
        <DigestMethod Algorithm="http://www.w3.org/2001/04/xmlenc#sha256"/>
        <DigestValue>IeWEy5U7ZsdCqcao//JY+ZIKVCcIDuN+sWQ+4JeYjes=</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AMkT9bY50ugM5SnM0fzJVTmCBl3wRjgGDkuyVn8pb8Y=</DigestValue>
      </Reference>
      <Reference URI="/xl/styles.xml?ContentType=application/vnd.openxmlformats-officedocument.spreadsheetml.styles+xml">
        <DigestMethod Algorithm="http://www.w3.org/2001/04/xmlenc#sha256"/>
        <DigestValue>40yeTgKzGGqpzFxA/3oICDK0LW6Tgkd9kSLv2OBhRO4=</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rLskyNDAVI7PIstFiAFP5XNVTHR0on81vD56x+cazRs=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Y+g6FEMBZUNOVV4UHTITL3QymRFZ59yVTHHfWn5+ziY=</DigestValue>
      </Reference>
      <Reference URI="/xl/worksheets/sheet2.xml?ContentType=application/vnd.openxmlformats-officedocument.spreadsheetml.worksheet+xml">
        <DigestMethod Algorithm="http://www.w3.org/2001/04/xmlenc#sha256"/>
        <DigestValue>1nMtI0XxZdUNoBomSNxdXXFu6aHDessyPM2/YueMEss=</DigestValue>
      </Reference>
      <Reference URI="/xl/worksheets/sheet3.xml?ContentType=application/vnd.openxmlformats-officedocument.spreadsheetml.worksheet+xml">
        <DigestMethod Algorithm="http://www.w3.org/2001/04/xmlenc#sha256"/>
        <DigestValue>sz9ZIGnmL43qwttpzkJJPaB0lrdvZ0aZKOEmtK3JyjQ=</DigestValue>
      </Reference>
      <Reference URI="/xl/worksheets/sheet4.xml?ContentType=application/vnd.openxmlformats-officedocument.spreadsheetml.worksheet+xml">
        <DigestMethod Algorithm="http://www.w3.org/2001/04/xmlenc#sha256"/>
        <DigestValue>poU9srS0jiXxtTazkTLpoHAWQjdEuOrwgLGyRcRKVvI=</DigestValue>
      </Reference>
      <Reference URI="/xl/worksheets/sheet5.xml?ContentType=application/vnd.openxmlformats-officedocument.spreadsheetml.worksheet+xml">
        <DigestMethod Algorithm="http://www.w3.org/2001/04/xmlenc#sha256"/>
        <DigestValue>W88jcf7JGlJYYl4fdtlrqdEB+mI/PelDWny+YJjuLLE=</DigestValue>
      </Reference>
      <Reference URI="/xl/worksheets/sheet6.xml?ContentType=application/vnd.openxmlformats-officedocument.spreadsheetml.worksheet+xml">
        <DigestMethod Algorithm="http://www.w3.org/2001/04/xmlenc#sha256"/>
        <DigestValue>7ofRkMle8h0UuxrLID7g4H8wCXr/t+bAbCHean7HmZU=</DigestValue>
      </Reference>
      <Reference URI="/xl/worksheets/sheet7.xml?ContentType=application/vnd.openxmlformats-officedocument.spreadsheetml.worksheet+xml">
        <DigestMethod Algorithm="http://www.w3.org/2001/04/xmlenc#sha256"/>
        <DigestValue>FGW6mmSnw/fUiOEvzW1wa6bkdBjtgyDkmkPTK8oykpk=</DigestValue>
      </Reference>
      <Reference URI="/xl/worksheets/sheet8.xml?ContentType=application/vnd.openxmlformats-officedocument.spreadsheetml.worksheet+xml">
        <DigestMethod Algorithm="http://www.w3.org/2001/04/xmlenc#sha256"/>
        <DigestValue>dP1aOcNahrkaKV3Wfp0bmoIRJ7Q5B+kIvmYt1YOXiP8=</DigestValue>
      </Reference>
      <Reference URI="/xl/worksheets/sheet9.xml?ContentType=application/vnd.openxmlformats-officedocument.spreadsheetml.worksheet+xml">
        <DigestMethod Algorithm="http://www.w3.org/2001/04/xmlenc#sha256"/>
        <DigestValue>WSL93UvKfQt7d0foJ2fVCVLpDJdoXcXpNhSqJhZqbIs=</DigestValue>
      </Reference>
    </Manifest>
    <SignatureProperties>
      <SignatureProperty Id="idSignatureTime" Target="#idPackageSignature">
        <mdssi:SignatureTime xmlns:mdssi="http://schemas.openxmlformats.org/package/2006/digital-signature">
          <mdssi:Format>YYYY-MM-DDThh:mm:ssTZD</mdssi:Format>
          <mdssi:Value>2024-03-15T20:14:53Z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SIV</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2024-03-15T20:14:53Z</xd:SigningTime>
          <xd:SigningCertificate>
            <xd:Cert>
              <xd:CertDigest>
                <DigestMethod Algorithm="http://www.w3.org/2001/04/xmlenc#sha256"/>
                <DigestValue>M0ZiuzHacODt1A0nFYHbT612HzLe0fo14GIMyuEa6Rg=</DigestValue>
              </xd:CertDigest>
              <xd:IssuerSerial>
                <X509IssuerName>C=PY, O=DOCUMENTA S.A., SERIALNUMBER=RUC80050172-1, CN=CA-DOCUMENTA S.A.</X509IssuerName>
                <X509SerialNumber>6673855411729222534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SIV</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WEF10W9g5HzdAP4TODDpznvdiK+ap29HfDY12j8n2yU=</DigestValue>
    </Reference>
    <Reference Type="http://www.w3.org/2000/09/xmldsig#Object" URI="#idOfficeObject">
      <DigestMethod Algorithm="http://www.w3.org/2001/04/xmlenc#sha256"/>
      <DigestValue>uSITtRQifSZg/pSxo+K7nPzna1cinp73qdD8olHp8/8=</DigestValue>
    </Reference>
    <Reference Type="http://uri.etsi.org/01903#SignedProperties" URI="#idSignedProperties">
      <Transforms>
        <Transform Algorithm="http://www.w3.org/TR/2001/REC-xml-c14n-20010315"/>
      </Transforms>
      <DigestMethod Algorithm="http://www.w3.org/2001/04/xmlenc#sha256"/>
      <DigestValue>eXQS5BEoRhX9Idejcgyibwi8ll5z/AbFMljk8pexg5A=</DigestValue>
    </Reference>
  </SignedInfo>
  <SignatureValue>GJ0UJN6r0CeZ+0mSyeWRpb6umUblHwqDeEhfpt4p7YfIzSBMY2JQrBZJFa+aby+hQa2JsAf/hCSj
v8vq4NTpECKr7WOdiWMkT+F73YuJi1Tf15EpLBBlwzKuAoJFIKOGZ9+qIxNHOPkFkT3wktEG353a
Hce/ghXxZnYMtB4HUSq92vTqkDwi3dpMbbLkjwP69jEv/8z6jkjgBNWd3f1Hm1CKvIrkJ3Gj7YpR
4kAsvKkGlpENpcEOAkZ//RRcKNwXy9DlQGQhsholD1vtMZN24igVAzku+1i6ISjbn13hHx86hzfS
aqbFJIMFlhRubdMS41EZ0SYrEcUAhe7TE6vDaQ==</SignatureValue>
  <KeyInfo>
    <X509Data>
      <X509Certificate>MIIIgDCCBmigAwIBAgIIEoS/10gUWEYwDQYJKoZIhvcNAQELBQAwWjEaMBgGA1UEAwwRQ0EtRE9DVU1FTlRBIFMuQS4xFjAUBgNVBAUTDVJVQzgwMDUwMTcyLTExFzAVBgNVBAoMDkRPQ1VNRU5UQSBTLkEuMQswCQYDVQQGEwJQWTAeFw0yMzA1MTcxNTEzMDBaFw0yNTA1MTYxNTEzMDBaMIG1MSEwHwYDVQQDDBhKVUFOQSBQQUJMQSBHQUxFQU5PIEJBRVoxEjAQBgNVBAUTCUNJMTM0MTU5NTEUMBIGA1UEKgwLSlVBTkEgUEFCTEExFTATBgNVBAQMDEdBTEVBTk8gQkFFWjELMAkGA1UECwwCRjIxNTAzBgNVBAoMLENFUlRJRklDQURPIENVQUxJRklDQURPIERFIEZJUk1BIEVMRUNUUk9OSUNBMQswCQYDVQQGEwJQWTCCASIwDQYJKoZIhvcNAQEBBQADggEPADCCAQoCggEBALwhngWBXEaHBJ1cguZuXSuEP6mWXqBuRhTIlwW08v0rIE6jhp2E/plWD31V3zyJzfqZzh1IRGMSfiooAJHopoZOz+TNpylBxvsvJ5WZZFDwlwV14PQjVin8ttUXhyofQ6rmX3DkbKebu3LcSnshTrGc/yNQVB6JsS1+pSMGKq1db/KzhnV2Vdw9n3gk9n4M/ZzHp76LH8jcy4Rdqolf3QXz77P7mEXSLoeGBugNNso5KxFqE8FCpIGf8DxhGAtxoWtUCjvbhwOpi1MsIGNowIcFUOKvnrC2mi0KFit2QY5xWcR5U5LHkkpIlBnIrKi0JHXCfzG/zh7NEA9QogSLc40CAwEAAaOCA+wwggPoMAwGA1UdEwEB/wQCMAAwHwYDVR0jBBgwFoAUoT2FK83YLJYfOQIMn1M7WNiVC3swgZQGCCsGAQUFBwEBBIGHMIGEMFUGCCsGAQUFBzAChklodHRwczovL3d3dy5kaWdpdG8uY29tLnB5L3VwbG9hZHMvY2VydGlmaWNhZG8tZG9jdW1lbnRhLXNhLTE1MzUxMTc3NzEuY3J0MCsGCCsGAQUFBzABhh9odHRwczovL3d3dy5kaWdpdG8uY29tLnB5L29jc3AvME8GA1UdEQRIMEaBGGp1YW5pZ2FsMjAxMUBob3R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D8u3+NkBMbLo9wud7oxMELlHIy7MA4GA1UdDwEB/wQEAwIF4DANBgkqhkiG9w0BAQsFAAOCAgEAfN19xcsEN5x+i4QDh4FccZ5yJM5Y7dlFZ2V3TP3uouZCXSHXWOCIngbdaOG10mETfheDGbd/c3Q3lGlTi6h1B+hhYr/mGYgkCw6jLmSMn3bANlOg9KDhtbsh/2HcJqPa4KxRCYrtxMW5256uGIp+lks3+RkPn3L54CyD0wI6eG1mC9zxYDoSdbu0jUW9yRYZcB2n4vyE3ZV2K0bzYYjVu2gFORyvgDrBaJlyPtSQwM8bg+SggQOc5Jau0ssQdIPplLaxBhfW08DqJtoy907fjGkvsbv5iHW/wXYXnu76YO6sL4gj1wcv56Kdqv3eH0XEWAycAnY24ZfdEGwmHtdF9ja1XcY0hCQ0G1DHkm2iUOVJvh5ekbNJL07jBvnMGOS6o/2lsQwtDxB1CCIlyP9EAyjMWwUq/Wl3xDlsR9Ftr62xAnROaLz5nWQIbp691A/Tv1va2odi+XdDuwx8M128pUaIr/4WMBfY1+yeaacx2ct9pjbPPw7Ps0/Po+tl7Q7AmRCX2Fc/21+LE9OqGJtNIPJg4U1LinpWonY9rhXvK+9W30YLS/lGxxovMA4Nsw6xOe9pNz2qlVSl8k4eMDwKT8GSyyPW7ytnWYJgb4+aTN3QUa0lxtc/N/6EFR5bCku59FbAn6+2jgRuv+LYbZWfzriNmUlmX3AOkPkEGSxCU9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dqpkne1LKvXq9hua0oIGcMoG7/1i4ZfSiS1n+gpchgU=</DigestValue>
      </Reference>
      <Reference URI="/xl/printerSettings/printerSettings1.bin?ContentType=application/vnd.openxmlformats-officedocument.spreadsheetml.printerSettings">
        <DigestMethod Algorithm="http://www.w3.org/2001/04/xmlenc#sha256"/>
        <DigestValue>IeWEy5U7ZsdCqcao//JY+ZIKVCcIDuN+sWQ+4JeYjes=</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AMkT9bY50ugM5SnM0fzJVTmCBl3wRjgGDkuyVn8pb8Y=</DigestValue>
      </Reference>
      <Reference URI="/xl/styles.xml?ContentType=application/vnd.openxmlformats-officedocument.spreadsheetml.styles+xml">
        <DigestMethod Algorithm="http://www.w3.org/2001/04/xmlenc#sha256"/>
        <DigestValue>40yeTgKzGGqpzFxA/3oICDK0LW6Tgkd9kSLv2OBhRO4=</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rLskyNDAVI7PIstFiAFP5XNVTHR0on81vD56x+cazRs=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Y+g6FEMBZUNOVV4UHTITL3QymRFZ59yVTHHfWn5+ziY=</DigestValue>
      </Reference>
      <Reference URI="/xl/worksheets/sheet2.xml?ContentType=application/vnd.openxmlformats-officedocument.spreadsheetml.worksheet+xml">
        <DigestMethod Algorithm="http://www.w3.org/2001/04/xmlenc#sha256"/>
        <DigestValue>1nMtI0XxZdUNoBomSNxdXXFu6aHDessyPM2/YueMEss=</DigestValue>
      </Reference>
      <Reference URI="/xl/worksheets/sheet3.xml?ContentType=application/vnd.openxmlformats-officedocument.spreadsheetml.worksheet+xml">
        <DigestMethod Algorithm="http://www.w3.org/2001/04/xmlenc#sha256"/>
        <DigestValue>sz9ZIGnmL43qwttpzkJJPaB0lrdvZ0aZKOEmtK3JyjQ=</DigestValue>
      </Reference>
      <Reference URI="/xl/worksheets/sheet4.xml?ContentType=application/vnd.openxmlformats-officedocument.spreadsheetml.worksheet+xml">
        <DigestMethod Algorithm="http://www.w3.org/2001/04/xmlenc#sha256"/>
        <DigestValue>poU9srS0jiXxtTazkTLpoHAWQjdEuOrwgLGyRcRKVvI=</DigestValue>
      </Reference>
      <Reference URI="/xl/worksheets/sheet5.xml?ContentType=application/vnd.openxmlformats-officedocument.spreadsheetml.worksheet+xml">
        <DigestMethod Algorithm="http://www.w3.org/2001/04/xmlenc#sha256"/>
        <DigestValue>W88jcf7JGlJYYl4fdtlrqdEB+mI/PelDWny+YJjuLLE=</DigestValue>
      </Reference>
      <Reference URI="/xl/worksheets/sheet6.xml?ContentType=application/vnd.openxmlformats-officedocument.spreadsheetml.worksheet+xml">
        <DigestMethod Algorithm="http://www.w3.org/2001/04/xmlenc#sha256"/>
        <DigestValue>7ofRkMle8h0UuxrLID7g4H8wCXr/t+bAbCHean7HmZU=</DigestValue>
      </Reference>
      <Reference URI="/xl/worksheets/sheet7.xml?ContentType=application/vnd.openxmlformats-officedocument.spreadsheetml.worksheet+xml">
        <DigestMethod Algorithm="http://www.w3.org/2001/04/xmlenc#sha256"/>
        <DigestValue>FGW6mmSnw/fUiOEvzW1wa6bkdBjtgyDkmkPTK8oykpk=</DigestValue>
      </Reference>
      <Reference URI="/xl/worksheets/sheet8.xml?ContentType=application/vnd.openxmlformats-officedocument.spreadsheetml.worksheet+xml">
        <DigestMethod Algorithm="http://www.w3.org/2001/04/xmlenc#sha256"/>
        <DigestValue>dP1aOcNahrkaKV3Wfp0bmoIRJ7Q5B+kIvmYt1YOXiP8=</DigestValue>
      </Reference>
      <Reference URI="/xl/worksheets/sheet9.xml?ContentType=application/vnd.openxmlformats-officedocument.spreadsheetml.worksheet+xml">
        <DigestMethod Algorithm="http://www.w3.org/2001/04/xmlenc#sha256"/>
        <DigestValue>WSL93UvKfQt7d0foJ2fVCVLpDJdoXcXpNhSqJhZqbIs=</DigestValue>
      </Reference>
    </Manifest>
    <SignatureProperties>
      <SignatureProperty Id="idSignatureTime" Target="#idPackageSignature">
        <mdssi:SignatureTime xmlns:mdssi="http://schemas.openxmlformats.org/package/2006/digital-signature">
          <mdssi:Format>YYYY-MM-DDThh:mm:ssTZD</mdssi:Format>
          <mdssi:Value>2024-03-15T22:20:02Z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SignatureComments>
          <WindowsVersion>10.0</WindowsVersion>
          <OfficeVersion>16.0.17328/26</OfficeVersion>
          <ApplicationVersion>16.0.17328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2024-03-15T22:20:02Z</xd:SigningTime>
          <xd:SigningCertificate>
            <xd:Cert>
              <xd:CertDigest>
                <DigestMethod Algorithm="http://www.w3.org/2001/04/xmlenc#sha256"/>
                <DigestValue>Q9FDmPfz1/W1Yge/lbETkav3M+WeV/onDWSqqqLe8ag=</DigestValue>
              </xd:CertDigest>
              <xd:IssuerSerial>
                <X509IssuerName>C=PY, O=DOCUMENTA S.A., SERIALNUMBER=RUC80050172-1, CN=CA-DOCUMENTA S.A.</X509IssuerName>
                <X509SerialNumber>1334402320956676166</X509SerialNumber>
              </xd:IssuerSerial>
            </xd:Cert>
          </xd:SigningCertificate>
          <xd:SignaturePolicyIdentifier>
            <xd:SignaturePolicyImplied/>
          </xd:SignaturePolicyIdentifier>
        </xd:SignedSignatureProperties>
      </xd: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R9kfq5opXj4PCpbHjEzjPp23KYJ8xZbk002FigB0RUY=</DigestValue>
    </Reference>
    <Reference Type="http://www.w3.org/2000/09/xmldsig#Object" URI="#idOfficeObject">
      <DigestMethod Algorithm="http://www.w3.org/2001/04/xmlenc#sha256"/>
      <DigestValue>9Y7hnlbrNY2ycNej+MawNrkLRVE92VKy99VGntVMzho=</DigestValue>
    </Reference>
    <Reference Type="http://uri.etsi.org/01903#SignedProperties" URI="#idSignedProperties">
      <Transforms>
        <Transform Algorithm="http://www.w3.org/TR/2001/REC-xml-c14n-20010315"/>
      </Transforms>
      <DigestMethod Algorithm="http://www.w3.org/2001/04/xmlenc#sha256"/>
      <DigestValue>4C/V/TOhWNL4NfOrpyOK4yUMkSiFhOi6IdUVTwVPR0Q=</DigestValue>
    </Reference>
  </SignedInfo>
  <SignatureValue>ckiiOZQBOPKiHrU/F9GCZj61ltXV9MCrU644VRICyu1lkpxc35phRCfixi5KOZw7hFfwcYQwQO0r
9xI06GbL24NW+FDA2SmE3tnsMjm8xkAgf4zKnm5TGLc0Ms9MIey9f+cAIdaPUBlkajnvA/vg7og/
gDTRrP2Yrr2XrX0oTS6mv/iNGXAThZhzEcjrckDRVSSOiiaThWdos/rLfN8aGKTnlD/AmoybZQ9d
cFjl1wwlFf2RMpBquz8g/Fe3lUIB4wlvJfgD4M2QxWMfyYXNEJCj1FdCs9miFmfjk/daf1qR3R3u
f+RVU2HWiYKXSeZdLvdgB3NJWv670pzF3KD8bg==</SignatureValue>
  <KeyInfo>
    <X509Data>
      <X509Certificate>MIIIgzCCBmugAwIBAgIIL6exF/OncaowDQYJKoZIhvcNAQELBQAwWjEaMBgGA1UEAwwRQ0EtRE9DVU1FTlRBIFMuQS4xFjAUBgNVBAUTDVJVQzgwMDUwMTcyLTExFzAVBgNVBAoMDkRPQ1VNRU5UQSBTLkEuMQswCQYDVQQGEwJQWTAeFw0yMzA0MTIxNTE4MDBaFw0yNTA0MTExNTE4MDBaMIG8MSUwIwYDVQQDDBxDQVJMT1MgTUlHVUVMIEFDVcORQSBOT0dVRVJBMREwDwYDVQQFEwhDSTk5MDc0NzEWMBQGA1UEKgwNQ0FSTE9TIE1JR1VFTDEXMBUGA1UEBAwOQUNVw5FBIE5PR1VFUkExCzAJBgNVBAsMAkYyMTUwMwYDVQQKDCxDRVJUSUZJQ0FETyBDVUFMSUZJQ0FETyBERSBGSVJNQSBFTEVDVFJPTklDQTELMAkGA1UEBhMCUFkwggEiMA0GCSqGSIb3DQEBAQUAA4IBDwAwggEKAoIBAQClxsetZ77H7or0MutagrJ/jvS2lzBV6un/cDZ4UmcSRho79usy8QOdgY8EqE5eqCX7K5cMoMTjm74GyTT3uriApXsR3yJAGzyydtuRwGnkeC/BbMihOzDKHOhkIJN2jKzQLGKjk2CRUuzKM7/thtJ50E+OtHlAVzxdo3DDpHDd1nWdWnju1pYw6VMALLkr6VsTBVsv+k2jRNWTIeREs4M5o6qX3OXd5toPhXrXH32pjaAlDRDkx+zZlwA7F+mhUr7ZDmBztGZWO0siRBx8e9uoljeKKhT97IHeeay0x+e7NX6kNQwNJSZdmYbdqznk6AFdY+2VnjH6KU+m/JfdM8o5AgMBAAGjggPoMIID5DAMBgNVHRMBAf8EAjAAMB8GA1UdIwQYMBaAFKE9hSvN2CyWHzkCDJ9TO1jYlQt7MIGUBggrBgEFBQcBAQSBhzCBhDBVBggrBgEFBQcwAoZJaHR0cHM6Ly93d3cuZGlnaXRvLmNvbS5weS91cGxvYWRzL2NlcnRpZmljYWRvLWRvY3VtZW50YS1zYS0xNTM1MTE3NzcxLmNydDArBggrBgEFBQcwAYYfaHR0cHM6Ly93d3cuZGlnaXRvLmNvbS5weS9vY3NwLzBLBgNVHREERDBCgRRjYWN1bmFAYW1hcmFs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FTYYZ8+5/0fOcKSjeH3xl0kR/ZaMA4GA1UdDwEB/wQEAwIF4DANBgkqhkiG9w0BAQsFAAOCAgEAfhzX0KPeAd0/SrC55LOhXjgLsmscLjdJO+csgRs/7a3P/qD2iyyMnmZQNZi2NZYls1AXBGuDniitBXcPB+65HZHoAGI/KdBho3SUF+8GGc2Xj08SgMMWctu8iWXNU4reo9uQBEWTYWNI9hvdWJUsCOCyJS69RRg1xPxw+35+q0b56eZGqK/dxKT5jaYFDJSQkHvCy0bOFAIRzw+I/TyTnmlQKCdNpXpNdUUPoVwS1awdMiEfImYhFp91PL+rl9VJ1QpPr/vPqb7cXao4eEUibrrPy4dywkZXBPb1sjNWP1Zy04tO7nyBom3yJ7D96xToFQwlNYcWcp5BzbzKwOYgyeqINAeEIXrc1QtQkQGnEWXLsAZxz5FXGHTkql4SX2cEJcHQhLL68EeMqRDiT+djrhLe/qE0fv0F+MAaVQYRDMn6BRNLGccvAlIUdKQHxFnyAdhb1aHmyuxqbu6WrJNDvSuaEnLWiJAe7LwJn4xaVCh64H0zq+rjMHu/HLTp9ewYWxYlKtnjeaK61aFl59p/Rum9k5m7pzqy46D3Mygvh5sY+9vScfgzFXLQRPXpV8jfaQj5zu35QPu8hcQTYF2mYfbn8V8VfWXj85XRW6un6XZ31R+jJKfezFz6eR6hzw2Ss4LxzRAy5UgLQMYID/BzI1aBevCu1mdp9V4OIbSKQ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dqpkne1LKvXq9hua0oIGcMoG7/1i4ZfSiS1n+gpchgU=</DigestValue>
      </Reference>
      <Reference URI="/xl/printerSettings/printerSettings1.bin?ContentType=application/vnd.openxmlformats-officedocument.spreadsheetml.printerSettings">
        <DigestMethod Algorithm="http://www.w3.org/2001/04/xmlenc#sha256"/>
        <DigestValue>IeWEy5U7ZsdCqcao//JY+ZIKVCcIDuN+sWQ+4JeYjes=</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AMkT9bY50ugM5SnM0fzJVTmCBl3wRjgGDkuyVn8pb8Y=</DigestValue>
      </Reference>
      <Reference URI="/xl/styles.xml?ContentType=application/vnd.openxmlformats-officedocument.spreadsheetml.styles+xml">
        <DigestMethod Algorithm="http://www.w3.org/2001/04/xmlenc#sha256"/>
        <DigestValue>40yeTgKzGGqpzFxA/3oICDK0LW6Tgkd9kSLv2OBhRO4=</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rLskyNDAVI7PIstFiAFP5XNVTHR0on81vD56x+cazRs=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Y+g6FEMBZUNOVV4UHTITL3QymRFZ59yVTHHfWn5+ziY=</DigestValue>
      </Reference>
      <Reference URI="/xl/worksheets/sheet2.xml?ContentType=application/vnd.openxmlformats-officedocument.spreadsheetml.worksheet+xml">
        <DigestMethod Algorithm="http://www.w3.org/2001/04/xmlenc#sha256"/>
        <DigestValue>1nMtI0XxZdUNoBomSNxdXXFu6aHDessyPM2/YueMEss=</DigestValue>
      </Reference>
      <Reference URI="/xl/worksheets/sheet3.xml?ContentType=application/vnd.openxmlformats-officedocument.spreadsheetml.worksheet+xml">
        <DigestMethod Algorithm="http://www.w3.org/2001/04/xmlenc#sha256"/>
        <DigestValue>sz9ZIGnmL43qwttpzkJJPaB0lrdvZ0aZKOEmtK3JyjQ=</DigestValue>
      </Reference>
      <Reference URI="/xl/worksheets/sheet4.xml?ContentType=application/vnd.openxmlformats-officedocument.spreadsheetml.worksheet+xml">
        <DigestMethod Algorithm="http://www.w3.org/2001/04/xmlenc#sha256"/>
        <DigestValue>poU9srS0jiXxtTazkTLpoHAWQjdEuOrwgLGyRcRKVvI=</DigestValue>
      </Reference>
      <Reference URI="/xl/worksheets/sheet5.xml?ContentType=application/vnd.openxmlformats-officedocument.spreadsheetml.worksheet+xml">
        <DigestMethod Algorithm="http://www.w3.org/2001/04/xmlenc#sha256"/>
        <DigestValue>W88jcf7JGlJYYl4fdtlrqdEB+mI/PelDWny+YJjuLLE=</DigestValue>
      </Reference>
      <Reference URI="/xl/worksheets/sheet6.xml?ContentType=application/vnd.openxmlformats-officedocument.spreadsheetml.worksheet+xml">
        <DigestMethod Algorithm="http://www.w3.org/2001/04/xmlenc#sha256"/>
        <DigestValue>7ofRkMle8h0UuxrLID7g4H8wCXr/t+bAbCHean7HmZU=</DigestValue>
      </Reference>
      <Reference URI="/xl/worksheets/sheet7.xml?ContentType=application/vnd.openxmlformats-officedocument.spreadsheetml.worksheet+xml">
        <DigestMethod Algorithm="http://www.w3.org/2001/04/xmlenc#sha256"/>
        <DigestValue>FGW6mmSnw/fUiOEvzW1wa6bkdBjtgyDkmkPTK8oykpk=</DigestValue>
      </Reference>
      <Reference URI="/xl/worksheets/sheet8.xml?ContentType=application/vnd.openxmlformats-officedocument.spreadsheetml.worksheet+xml">
        <DigestMethod Algorithm="http://www.w3.org/2001/04/xmlenc#sha256"/>
        <DigestValue>dP1aOcNahrkaKV3Wfp0bmoIRJ7Q5B+kIvmYt1YOXiP8=</DigestValue>
      </Reference>
      <Reference URI="/xl/worksheets/sheet9.xml?ContentType=application/vnd.openxmlformats-officedocument.spreadsheetml.worksheet+xml">
        <DigestMethod Algorithm="http://www.w3.org/2001/04/xmlenc#sha256"/>
        <DigestValue>WSL93UvKfQt7d0foJ2fVCVLpDJdoXcXpNhSqJhZqbIs=</DigestValue>
      </Reference>
    </Manifest>
    <SignatureProperties>
      <SignatureProperty Id="idSignatureTime" Target="#idPackageSignature">
        <mdssi:SignatureTime xmlns:mdssi="http://schemas.openxmlformats.org/package/2006/digital-signature">
          <mdssi:Format>YYYY-MM-DDThh:mm:ssTZD</mdssi:Format>
          <mdssi:Value>2024-03-18T14:15:57Z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AUDITOR</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2024-03-18T14:15:57Z</xd:SigningTime>
          <xd:SigningCertificate>
            <xd:Cert>
              <xd:CertDigest>
                <DigestMethod Algorithm="http://www.w3.org/2001/04/xmlenc#sha256"/>
                <DigestValue>526kF7uvxdSRLc4WYEg7rXsV5ICNlQs6AeXNdov2GFM=</DigestValue>
              </xd:CertDigest>
              <xd:IssuerSerial>
                <X509IssuerName>C=PY, O=DOCUMENTA S.A., SERIALNUMBER=RUC80050172-1, CN=CA-DOCUMENTA S.A.</X509IssuerName>
                <X509SerialNumber>3433907957323493802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AUDITOR</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CARATULA</vt:lpstr>
      <vt:lpstr>INDICE</vt:lpstr>
      <vt:lpstr>01</vt:lpstr>
      <vt:lpstr>02</vt:lpstr>
      <vt:lpstr>03</vt:lpstr>
      <vt:lpstr>04</vt:lpstr>
      <vt:lpstr>05</vt:lpstr>
      <vt:lpstr>06</vt:lpstr>
      <vt:lpstr>Hoja1</vt:lpstr>
      <vt:lpstr>'05'!OLE_LINK2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2024-03-15T17:58:48Z</dcterms:modified>
</cp:coreProperties>
</file>