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890" documentId="10_ncr:200_{82360EC7-C845-4F9E-BFE9-2D7601E387BF}" xr6:coauthVersionLast="47" xr6:coauthVersionMax="47" xr10:uidLastSave="{5A898438-B25F-4D1B-BE20-141C2400488A}"/>
  <bookViews>
    <workbookView xWindow="-120" yWindow="-120" windowWidth="29040" windowHeight="15840" tabRatio="597" xr2:uid="{00000000-000D-0000-FFFF-FFFF00000000}"/>
  </bookViews>
  <sheets>
    <sheet name="CARATULA" sheetId="18" r:id="rId1"/>
    <sheet name="INDICE" sheetId="17" r:id="rId2"/>
    <sheet name="01" sheetId="29" r:id="rId3"/>
    <sheet name="02" sheetId="31" r:id="rId4"/>
    <sheet name="03" sheetId="34" r:id="rId5"/>
    <sheet name="04" sheetId="32" r:id="rId6"/>
    <sheet name="05" sheetId="33" r:id="rId7"/>
    <sheet name="06" sheetId="35" r:id="rId8"/>
    <sheet name="07" sheetId="30" r:id="rId9"/>
    <sheet name="08" sheetId="36" r:id="rId10"/>
    <sheet name="09" sheetId="38" r:id="rId11"/>
    <sheet name="10" sheetId="40" r:id="rId12"/>
    <sheet name="11" sheetId="41"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5" i="35" l="1"/>
  <c r="D14" i="31" l="1"/>
  <c r="C159" i="35" l="1"/>
  <c r="E19" i="36" l="1"/>
  <c r="E20" i="36" s="1"/>
  <c r="E18" i="36"/>
  <c r="E10" i="36"/>
  <c r="E29" i="41"/>
  <c r="E36" i="41"/>
  <c r="F22" i="41"/>
  <c r="E22" i="41"/>
  <c r="F14" i="41"/>
  <c r="E14" i="41"/>
  <c r="M8" i="40"/>
  <c r="M9" i="40" s="1"/>
  <c r="L8" i="40"/>
  <c r="G8" i="40"/>
  <c r="E10" i="38"/>
  <c r="D159" i="35"/>
  <c r="E159" i="35"/>
  <c r="F159" i="35"/>
  <c r="C120" i="35"/>
  <c r="F87" i="35"/>
  <c r="F88" i="35"/>
  <c r="F86" i="35"/>
  <c r="F92" i="35"/>
  <c r="C16" i="33"/>
  <c r="D16" i="33"/>
  <c r="E16" i="33"/>
  <c r="F16" i="33"/>
  <c r="G16" i="33"/>
  <c r="H16" i="33"/>
  <c r="I16" i="33"/>
  <c r="J16" i="33"/>
  <c r="K16" i="33"/>
  <c r="D37" i="32"/>
  <c r="D19" i="31"/>
  <c r="C9" i="40"/>
  <c r="D9" i="40"/>
  <c r="E9" i="40"/>
  <c r="F9" i="40"/>
  <c r="G9" i="40"/>
  <c r="H9" i="40"/>
  <c r="I9" i="40"/>
  <c r="J9" i="40"/>
  <c r="K9" i="40"/>
  <c r="L9" i="40"/>
  <c r="F154" i="35"/>
  <c r="F155" i="35"/>
  <c r="F156" i="35"/>
  <c r="F157" i="35"/>
  <c r="F158" i="35"/>
  <c r="E23" i="34"/>
  <c r="E21" i="36" l="1"/>
  <c r="F29" i="41"/>
  <c r="B10" i="38" l="1"/>
  <c r="F25" i="41"/>
  <c r="F8" i="41"/>
  <c r="F18" i="41" s="1"/>
  <c r="E8" i="41"/>
  <c r="E18" i="41" s="1"/>
  <c r="F36" i="41"/>
  <c r="F32" i="41" l="1"/>
  <c r="F105" i="35" l="1"/>
  <c r="I18" i="30"/>
  <c r="H18" i="30"/>
  <c r="G18" i="30"/>
  <c r="E18" i="30"/>
  <c r="C18" i="30"/>
  <c r="D23" i="34" l="1"/>
  <c r="E19" i="31"/>
  <c r="D105" i="35" l="1"/>
  <c r="I7" i="31" l="1"/>
  <c r="D94" i="35" l="1"/>
  <c r="D89" i="35"/>
  <c r="D95" i="35" l="1"/>
  <c r="C200" i="35" l="1"/>
  <c r="D200" i="35"/>
  <c r="B4" i="32" l="1"/>
  <c r="D181" i="35"/>
  <c r="D202" i="35" s="1"/>
  <c r="D197" i="35"/>
  <c r="D194" i="35"/>
  <c r="D171" i="35"/>
  <c r="D167" i="35"/>
  <c r="D164" i="35"/>
  <c r="D176" i="35" l="1"/>
  <c r="C197" i="35"/>
  <c r="C194" i="35"/>
  <c r="C185" i="35"/>
  <c r="C181" i="35"/>
  <c r="C171" i="35"/>
  <c r="C167" i="35"/>
  <c r="C164" i="35"/>
  <c r="D149" i="35"/>
  <c r="E140" i="35"/>
  <c r="D140" i="35"/>
  <c r="C176" i="35" l="1"/>
  <c r="C202" i="35"/>
  <c r="H14" i="31" l="1"/>
  <c r="E14" i="31" l="1"/>
  <c r="D20" i="31"/>
  <c r="E149" i="35" l="1"/>
  <c r="E14" i="32" l="1"/>
  <c r="I19" i="31" l="1"/>
  <c r="H19" i="31"/>
  <c r="I14" i="31"/>
  <c r="H20" i="31" l="1"/>
  <c r="I20" i="31"/>
  <c r="E20" i="31"/>
  <c r="E37" i="32"/>
  <c r="E29" i="32"/>
  <c r="D29" i="32"/>
  <c r="E17" i="32"/>
  <c r="D17" i="32"/>
  <c r="D14" i="32"/>
  <c r="D19" i="32" l="1"/>
  <c r="D21" i="32" s="1"/>
  <c r="D39" i="32" s="1"/>
  <c r="D41" i="32" s="1"/>
  <c r="E19" i="32"/>
  <c r="E21" i="32" s="1"/>
  <c r="E39" i="32" s="1"/>
  <c r="E41" i="32" s="1"/>
  <c r="H7" i="31"/>
  <c r="D7" i="34" s="1"/>
  <c r="D7" i="32" l="1"/>
  <c r="B16" i="33" s="1"/>
  <c r="K7" i="33" s="1"/>
  <c r="E25" i="41"/>
  <c r="E32" i="41" s="1"/>
  <c r="E14" i="34"/>
  <c r="D14" i="34"/>
  <c r="D25" i="34" l="1"/>
  <c r="D27" i="34" s="1"/>
  <c r="E25" i="34"/>
  <c r="E27" i="34" s="1"/>
  <c r="D163" i="35" l="1"/>
  <c r="D180" i="35" s="1"/>
  <c r="C163" i="35"/>
  <c r="C180" i="35" s="1"/>
  <c r="D111" i="35"/>
  <c r="E124" i="35" s="1"/>
  <c r="E144" i="35" s="1"/>
  <c r="D124" i="35"/>
  <c r="D144" i="35" s="1"/>
  <c r="B17" i="33"/>
  <c r="L7" i="33" s="1"/>
  <c r="D120" i="35" l="1"/>
</calcChain>
</file>

<file path=xl/sharedStrings.xml><?xml version="1.0" encoding="utf-8"?>
<sst xmlns="http://schemas.openxmlformats.org/spreadsheetml/2006/main" count="574" uniqueCount="425">
  <si>
    <t>INDICE</t>
  </si>
  <si>
    <t>CADIEM ADMINISTRADORA DE FONDOS PATRIMONIALES DE INVERSIÓN S.A.</t>
  </si>
  <si>
    <t>INFORMACIÓN GENERAL DE LA ENTIDAD</t>
  </si>
  <si>
    <t>01</t>
  </si>
  <si>
    <t>BALANCE GENERAL</t>
  </si>
  <si>
    <t>02</t>
  </si>
  <si>
    <t>ESTADO DE RESULTADO</t>
  </si>
  <si>
    <t>03</t>
  </si>
  <si>
    <t>FLUJO DE EFECTIVO</t>
  </si>
  <si>
    <t>04</t>
  </si>
  <si>
    <t>ESTADO DE VARIACIÓN DEL PATRIMONIO NETO</t>
  </si>
  <si>
    <t>05</t>
  </si>
  <si>
    <t>NOTAS A LOS ESTADOS FINANCIEROS</t>
  </si>
  <si>
    <t>06</t>
  </si>
  <si>
    <t>07</t>
  </si>
  <si>
    <t>08</t>
  </si>
  <si>
    <t>09</t>
  </si>
  <si>
    <t>ÍNDICE</t>
  </si>
  <si>
    <t>1) Identificación</t>
  </si>
  <si>
    <t>Razón Social:</t>
  </si>
  <si>
    <t>Cadiem Administradora de Fondos Patrimoniales de Inversión S.A.</t>
  </si>
  <si>
    <t>Registro CNV:</t>
  </si>
  <si>
    <t>Resolución 1008/07 del 27 de febrero de 2007</t>
  </si>
  <si>
    <t>Dirección:</t>
  </si>
  <si>
    <t>Quesada N° 4926 - (Edificio Atlas Center, Piso 6i)</t>
  </si>
  <si>
    <t>Teléfono:</t>
  </si>
  <si>
    <t>610-720</t>
  </si>
  <si>
    <t>Correo Electrónico:</t>
  </si>
  <si>
    <t>cadiemfondos@cadiemfondos.com.py</t>
  </si>
  <si>
    <t>Sitio WEB:</t>
  </si>
  <si>
    <t>www.cadiemfondos.com.py</t>
  </si>
  <si>
    <t>Domicilio Legal:</t>
  </si>
  <si>
    <t>2) Antecedentes sobre constitución de la Sociedad y reformas estatutarias</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</si>
  <si>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</si>
  <si>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3) Administración</t>
  </si>
  <si>
    <t>CARGO</t>
  </si>
  <si>
    <t>NOMBRE Y APELLIDO</t>
  </si>
  <si>
    <t>Representantes Legales</t>
  </si>
  <si>
    <t>Presidente</t>
  </si>
  <si>
    <t>César Paredes Franco</t>
  </si>
  <si>
    <t>Vice-Presidente</t>
  </si>
  <si>
    <t>Elías Miguel Gelay</t>
  </si>
  <si>
    <t>Director</t>
  </si>
  <si>
    <t>Gloria Ayala Person</t>
  </si>
  <si>
    <t>Síndico</t>
  </si>
  <si>
    <t>Juana Pabla Galeano</t>
  </si>
  <si>
    <t>Panal Ejecutiva</t>
  </si>
  <si>
    <t>Natalia Trinidad</t>
  </si>
  <si>
    <t>Contador</t>
  </si>
  <si>
    <t>Jorge Ugarte</t>
  </si>
  <si>
    <t>NOMBRE</t>
  </si>
  <si>
    <t>TIPO DE VINCULACIÓN</t>
  </si>
  <si>
    <t>1) Cadiem Casa de Bolsa S.A.</t>
  </si>
  <si>
    <t>b) Mismos Representantes Legales</t>
  </si>
  <si>
    <t>c) Misma Plana Ejecutiva</t>
  </si>
  <si>
    <t>2) César Paredes Franco</t>
  </si>
  <si>
    <t>Accionista con Derecho a Voto  - Presidente</t>
  </si>
  <si>
    <t>Accionista con Derecho a Voto  - Vicepresidente</t>
  </si>
  <si>
    <t>Accionista con Derecho a Voto  - Directora</t>
  </si>
  <si>
    <t xml:space="preserve">BALANCE GENERAL </t>
  </si>
  <si>
    <t>en Guaraníes</t>
  </si>
  <si>
    <t>ACTIVO</t>
  </si>
  <si>
    <t>Nota</t>
  </si>
  <si>
    <t>PASIVO</t>
  </si>
  <si>
    <t>Activo Corriente</t>
  </si>
  <si>
    <t>Pasivo Corriente</t>
  </si>
  <si>
    <t>Disponibilidades</t>
  </si>
  <si>
    <t>5.1</t>
  </si>
  <si>
    <t>Cuentas por Pagar</t>
  </si>
  <si>
    <t>5.3</t>
  </si>
  <si>
    <t>Inversiones temporarias</t>
  </si>
  <si>
    <t>Anexo II</t>
  </si>
  <si>
    <t>Relacionadas</t>
  </si>
  <si>
    <t>Créditos</t>
  </si>
  <si>
    <t>5.2</t>
  </si>
  <si>
    <t>Total Pasivo Corriente</t>
  </si>
  <si>
    <t>Con Relacionadas</t>
  </si>
  <si>
    <t>PATRIMONIO NETO</t>
  </si>
  <si>
    <t>Total Activo Corriente</t>
  </si>
  <si>
    <t>Capital</t>
  </si>
  <si>
    <t>Activo No Corriente</t>
  </si>
  <si>
    <t>Reserva</t>
  </si>
  <si>
    <t>Activos Intangibles y Cargos Diferidos</t>
  </si>
  <si>
    <t>Anexo IV</t>
  </si>
  <si>
    <t>Resultado del Ejercicio</t>
  </si>
  <si>
    <t>Total Activo No Corriente</t>
  </si>
  <si>
    <t>Total Patrimonio Neto</t>
  </si>
  <si>
    <t>Total Activo</t>
  </si>
  <si>
    <t>Total Pasivo y Patrimonio Neto</t>
  </si>
  <si>
    <t>CONCEPTO</t>
  </si>
  <si>
    <t>Notas</t>
  </si>
  <si>
    <t>INGRESOS OPERATIVOS</t>
  </si>
  <si>
    <t>Ingresos por Servicios</t>
  </si>
  <si>
    <t>Ingresos Financieros</t>
  </si>
  <si>
    <t>Ingreso con Relacionadas</t>
  </si>
  <si>
    <t>Otros Ingresos</t>
  </si>
  <si>
    <t>TOTAL INGRESOS</t>
  </si>
  <si>
    <t>EGRESOS</t>
  </si>
  <si>
    <t>Gastos de Venta</t>
  </si>
  <si>
    <t>Gastos de Administración</t>
  </si>
  <si>
    <t>Gastos Fiscales</t>
  </si>
  <si>
    <t>Gastos Financieros</t>
  </si>
  <si>
    <t>Otros Egresos</t>
  </si>
  <si>
    <t>TOTAL EGRESOS</t>
  </si>
  <si>
    <t>UTILIDAD O PERDIDA</t>
  </si>
  <si>
    <t>IMPUESTO A LA RENTA</t>
  </si>
  <si>
    <t>RESULTADO DEL EJERCICIO</t>
  </si>
  <si>
    <t>(En Guaraníes)</t>
  </si>
  <si>
    <t>1.</t>
  </si>
  <si>
    <t>ACTIVIDADES DE OPERACIÓN</t>
  </si>
  <si>
    <t>Ingreso en efectivo por comisiones y otros</t>
  </si>
  <si>
    <t>Efectivo pagado por compra de cartera</t>
  </si>
  <si>
    <t>Efectivo pagado a empleados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</si>
  <si>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</si>
  <si>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</si>
  <si>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</si>
  <si>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</si>
  <si>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</si>
  <si>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Pago proveedores</t>
  </si>
  <si>
    <t>Efectivo neto de actividades de operación antes de Impuestos</t>
  </si>
  <si>
    <t>Impuesto a la renta</t>
  </si>
  <si>
    <t>Efectivo neto en actividades de operación</t>
  </si>
  <si>
    <t>2.</t>
  </si>
  <si>
    <t>Flujo de Efectivo por Actividades de Inversión</t>
  </si>
  <si>
    <t>Inversiones en otras empresas</t>
  </si>
  <si>
    <t>Inversiones Temporarias</t>
  </si>
  <si>
    <t>Adquisición de Acciones y Títulos de Deuda y otros títulos valores</t>
  </si>
  <si>
    <t>Adquisición de bienes de uso</t>
  </si>
  <si>
    <t>Intereses percibidos</t>
  </si>
  <si>
    <t>Efectivo neto por (o usado) en actividades de Inversión</t>
  </si>
  <si>
    <t>3.</t>
  </si>
  <si>
    <t>Flujo de Efectivo por Actividades de Financiamiento</t>
  </si>
  <si>
    <t>Aporte de Capital</t>
  </si>
  <si>
    <t>Proveniente de préstamos y otras deudas</t>
  </si>
  <si>
    <t>Dividendos Pagados</t>
  </si>
  <si>
    <t>Intereses Pagados</t>
  </si>
  <si>
    <t>Valuación de Saldos</t>
  </si>
  <si>
    <t>Efectivo neto en actividades de financiamiento</t>
  </si>
  <si>
    <t>Aumento (o disminución) neto de efectivo y sus equivalentes</t>
  </si>
  <si>
    <t>Efectivo y su equivalente al comienzo del periodo</t>
  </si>
  <si>
    <t>Efectivo y su equivalente al cierre del periodo</t>
  </si>
  <si>
    <t>CUENTAS</t>
  </si>
  <si>
    <t>CAPITAL</t>
  </si>
  <si>
    <t>RESERVA</t>
  </si>
  <si>
    <t>RESULTADO</t>
  </si>
  <si>
    <t>SUSCRIPTO</t>
  </si>
  <si>
    <t>A INTEGRAR</t>
  </si>
  <si>
    <t>INTEGRADO</t>
  </si>
  <si>
    <t>LEGAL</t>
  </si>
  <si>
    <t>FACULTATIVA</t>
  </si>
  <si>
    <t>REVALÚO</t>
  </si>
  <si>
    <t>ACUMULADO</t>
  </si>
  <si>
    <t>DEL EJERCICIO</t>
  </si>
  <si>
    <t>Saldo al inicio</t>
  </si>
  <si>
    <t>Movimientos subsecuentes</t>
  </si>
  <si>
    <t>Capitalización de Utilidades</t>
  </si>
  <si>
    <t>Aporte p/ Futura Integración</t>
  </si>
  <si>
    <t>Reserva Legal</t>
  </si>
  <si>
    <t>Revalúo</t>
  </si>
  <si>
    <t>Transf a dividendos a pagar</t>
  </si>
  <si>
    <t>Resultado del ejercicio</t>
  </si>
  <si>
    <t>Notas a los Estados Financieros</t>
  </si>
  <si>
    <t>1) Información básica de la empresa.</t>
  </si>
  <si>
    <t xml:space="preserve">     Naturaleza jurídica de las actividades de la sociedad.</t>
  </si>
  <si>
    <t>2) Principales políticas y prácticas contables aplicadas.</t>
  </si>
  <si>
    <t>3) Cambio de Políticas y Procedimientos de Contabilidad.</t>
  </si>
  <si>
    <t>Los cambios de Políticas y Procedimientos de Contabilidad con relación al año anterior obedecen a la nuevas exigencias emanadas por la Ley 6380/19, específicamente en relación a la Valuación de Bienes de Uso e Intangibles.</t>
  </si>
  <si>
    <t>4) Criterios específicos de valuación.</t>
  </si>
  <si>
    <t>4.1) Valuación en moneda extranjera</t>
  </si>
  <si>
    <t>Tipo de cambio comprador</t>
  </si>
  <si>
    <t xml:space="preserve">Tipo de cambio vendedor       </t>
  </si>
  <si>
    <t>4.2) Posición en moneda extranjera</t>
  </si>
  <si>
    <t>DETALLE</t>
  </si>
  <si>
    <t>MONEDA EXTRANJERA</t>
  </si>
  <si>
    <t>CAMBIO VIGENTE</t>
  </si>
  <si>
    <t>CLASE</t>
  </si>
  <si>
    <t>MONTO</t>
  </si>
  <si>
    <t>ACTIVOS</t>
  </si>
  <si>
    <t>USD</t>
  </si>
  <si>
    <t>PASIVOS</t>
  </si>
  <si>
    <t>Proveedor</t>
  </si>
  <si>
    <t>Concepto</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</si>
  <si>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</si>
  <si>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</si>
  <si>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</si>
  <si>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</si>
  <si>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5) Composición de cuentas:</t>
  </si>
  <si>
    <t>Detalle</t>
  </si>
  <si>
    <t>Bancos Gs</t>
  </si>
  <si>
    <t>Bancos USD</t>
  </si>
  <si>
    <t>Total</t>
  </si>
  <si>
    <t>DETALLE CORRIENTE</t>
  </si>
  <si>
    <t>Documentos y cuentas por Cobrar</t>
  </si>
  <si>
    <t>Comisión</t>
  </si>
  <si>
    <t>Deudores Varios</t>
  </si>
  <si>
    <t>Crédito Fiscal</t>
  </si>
  <si>
    <t>Deudores por Operación</t>
  </si>
  <si>
    <t>Títulos</t>
  </si>
  <si>
    <t>Anticipo Proveedor</t>
  </si>
  <si>
    <t>Servicios</t>
  </si>
  <si>
    <t>TOTAL</t>
  </si>
  <si>
    <t>Fiscales</t>
  </si>
  <si>
    <t>Al Personal</t>
  </si>
  <si>
    <t>IPS</t>
  </si>
  <si>
    <t>Patronal</t>
  </si>
  <si>
    <t>Saldo Inicial</t>
  </si>
  <si>
    <t xml:space="preserve">Aumento </t>
  </si>
  <si>
    <t>Disminución</t>
  </si>
  <si>
    <t>Saldo al Cierre</t>
  </si>
  <si>
    <t>Capital Integrado</t>
  </si>
  <si>
    <t>Reservas</t>
  </si>
  <si>
    <t>Resultado Acumulado</t>
  </si>
  <si>
    <t>Comisión Fondo</t>
  </si>
  <si>
    <t>(-) Devolución de Comisión</t>
  </si>
  <si>
    <t>Diferencia de Precio</t>
  </si>
  <si>
    <t>Diferencia de Cambio</t>
  </si>
  <si>
    <t>Emisión de Cheque</t>
  </si>
  <si>
    <t>Gastos de Ventas</t>
  </si>
  <si>
    <t>Comisiones Pagadas</t>
  </si>
  <si>
    <t>Publicidad</t>
  </si>
  <si>
    <t>Gastos Varios Administrativos</t>
  </si>
  <si>
    <t>Retribución Social y Carga Social</t>
  </si>
  <si>
    <t>Honorarios</t>
  </si>
  <si>
    <t>Alquiler de Local</t>
  </si>
  <si>
    <t>Depreciación</t>
  </si>
  <si>
    <t>Gastos Varios</t>
  </si>
  <si>
    <t>Aranceles SEPRELAD</t>
  </si>
  <si>
    <t>IVA Gasto</t>
  </si>
  <si>
    <t>Multas y Recargos</t>
  </si>
  <si>
    <t>Interés Repo</t>
  </si>
  <si>
    <t>6) Información referentes a las contingencias y compromisos.</t>
  </si>
  <si>
    <t xml:space="preserve">     6.1) Compromisos directos</t>
  </si>
  <si>
    <t>Cadiem A.F.P.I.S.A. no cuenta con garantías otorgadas a la fecha.</t>
  </si>
  <si>
    <t xml:space="preserve">     6.2) Contingencias Legales</t>
  </si>
  <si>
    <t>No existen a la fecha juicios u otras acciones legales que comprometan a la Sociedad.</t>
  </si>
  <si>
    <t>7) Hechos posteriores al cierre del ejercicio.</t>
  </si>
  <si>
    <t>No han ocurrido hechos posteriores al cierre del presente trimestre hasta la emisión del informe.</t>
  </si>
  <si>
    <t>8) Limitación a la libre disponibilidad de los activos o del patrimonio y cualquier restricción al derecho de propiedad.</t>
  </si>
  <si>
    <t>No existe ninguna limitación para la libre disposición de los activos o de patrimonio ni cualquier restricción al derecho de propiedad, prendas e hipotecas a la fecha de emisión de los presentes estados contables.</t>
  </si>
  <si>
    <t>9) Sanciones.</t>
  </si>
  <si>
    <t>No existe ninguna sanción para la Sociedad, sus directores y/o administración y cualquier otro antecedente que sea considerado importante informar a la emisión del informe.</t>
  </si>
  <si>
    <t>ANEXO I</t>
  </si>
  <si>
    <t>CADIEM ADMINISTRADORA DE FONDOS PATROMINALES DE INVERSIÓN S.A.</t>
  </si>
  <si>
    <t>DETALLE DE CAPITAL Y PROPIEDAD</t>
  </si>
  <si>
    <t>Capital Emitido:</t>
  </si>
  <si>
    <t>Capital Suscripto:</t>
  </si>
  <si>
    <t>Capital Integrado:</t>
  </si>
  <si>
    <t>Valor nominal de cada acción es:</t>
  </si>
  <si>
    <t>Gs. 100.000-</t>
  </si>
  <si>
    <t>CAPITAL INTEGRADO</t>
  </si>
  <si>
    <t>Accionistas</t>
  </si>
  <si>
    <t>Cantidad de Acciones</t>
  </si>
  <si>
    <t>Clase</t>
  </si>
  <si>
    <t>Votos</t>
  </si>
  <si>
    <t>Valor Nominal</t>
  </si>
  <si>
    <t>% Participación en el Capital Integrado</t>
  </si>
  <si>
    <t>ANEXO II</t>
  </si>
  <si>
    <t>EMISOR</t>
  </si>
  <si>
    <t>VALOR DE COSTO</t>
  </si>
  <si>
    <t>VALOR CONTABLE</t>
  </si>
  <si>
    <t>VALOR NOMINAL UNITARIO</t>
  </si>
  <si>
    <t>VALOR DE COTIZACIÓN</t>
  </si>
  <si>
    <t>VENCIMIENTO</t>
  </si>
  <si>
    <t>INVERSIÓN TEMPORARIA</t>
  </si>
  <si>
    <t>ANEXO III</t>
  </si>
  <si>
    <t>VALORES DE ORIGEN</t>
  </si>
  <si>
    <t>DEPRECIACIONES</t>
  </si>
  <si>
    <t>NETO RESULTANTE</t>
  </si>
  <si>
    <t>VALORES AL INCIO</t>
  </si>
  <si>
    <t>ALTAS</t>
  </si>
  <si>
    <t>BAJAS</t>
  </si>
  <si>
    <t>REVALUO DEL PERIODO</t>
  </si>
  <si>
    <t>VALORES AL CIERRE</t>
  </si>
  <si>
    <t>ACUMULADA AL INICIO</t>
  </si>
  <si>
    <t>DEPRECIACIÓN DEL PERIODO</t>
  </si>
  <si>
    <t>ACUMULADAS AL CIERRE</t>
  </si>
  <si>
    <t>Licencias</t>
  </si>
  <si>
    <t>Otros Pasivos</t>
  </si>
  <si>
    <t>4.3) Diferencia de cambio en moneda extranjera</t>
  </si>
  <si>
    <t>5.6</t>
  </si>
  <si>
    <t>Los estados financieros fuerón preparados utilizando como principal criterio de valuación el costo histórico, con las excepciones que se mencionan en el numeral 2.</t>
  </si>
  <si>
    <t>Gs. 35.000.000.000-</t>
  </si>
  <si>
    <t xml:space="preserve">El Capital Social de la entidad de acuerdo con el Acta N° 28 de fecha 25/03/2022 es de Gs. 40.000.000.000 (guaraníes cuarenta mil millones) </t>
  </si>
  <si>
    <t>Banco Itau Paraguay S.A.</t>
  </si>
  <si>
    <t>Banco Itau Paraguay S.A</t>
  </si>
  <si>
    <t>Fondo de Inversion Eco Forestal I</t>
  </si>
  <si>
    <t>Fondo Mutuo Crecimiento Renta Fija en Gs</t>
  </si>
  <si>
    <t>Fondo Mutuo Disponible Renta Fija en Gs</t>
  </si>
  <si>
    <t>Fondo de Inversion Naves Industriales</t>
  </si>
  <si>
    <t>Fondo M. Disponible Dolares Americanos</t>
  </si>
  <si>
    <t>Fondo Mutuo Para Todos Renta Fija en Gs</t>
  </si>
  <si>
    <t>Impuesto</t>
  </si>
  <si>
    <t>Intereses de Vto</t>
  </si>
  <si>
    <t>Administrativo</t>
  </si>
  <si>
    <t>Banco GNB Paraguay S.A</t>
  </si>
  <si>
    <t>Créditos al Personal</t>
  </si>
  <si>
    <t>Dividendos Cobrados</t>
  </si>
  <si>
    <t>Gastos Bancarios</t>
  </si>
  <si>
    <t>TOTAL ACTIVO</t>
  </si>
  <si>
    <t>TOTAL PASIVO</t>
  </si>
  <si>
    <t>POSICIÓN NETA</t>
  </si>
  <si>
    <t>PERDIDA/GANANCIA</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</si>
  <si>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</si>
  <si>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ESTADO DE CAMBIOS EN EL PATRIMONIO NETO</t>
  </si>
  <si>
    <t>ECPN</t>
  </si>
  <si>
    <t>5.5</t>
  </si>
  <si>
    <t>Sub-Total Guaraníes</t>
  </si>
  <si>
    <t>Sub-Total Dólares americanos</t>
  </si>
  <si>
    <t>Tipo de cambio cierre</t>
  </si>
  <si>
    <t xml:space="preserve">Sub-Total Dólares americanos convertidos a Guaraníes </t>
  </si>
  <si>
    <t>Gloria Beatriz Ayala Person</t>
  </si>
  <si>
    <t>César Esteban Paredes Franco</t>
  </si>
  <si>
    <t>Cadiem Casa de Bolsa S.A.</t>
  </si>
  <si>
    <t>Saldo al 31/12/2023</t>
  </si>
  <si>
    <r>
      <t>- Moneda de Cuenta:</t>
    </r>
    <r>
      <rPr>
        <sz val="11"/>
        <color theme="1"/>
        <rFont val="Gantari"/>
      </rPr>
      <t xml:space="preserve"> Los presentes estados contables han sido preparados en base a la moneda oficial del Paraguay, el guaraní.</t>
    </r>
  </si>
  <si>
    <r>
      <t>-Valuaciones:</t>
    </r>
    <r>
      <rPr>
        <sz val="11"/>
        <color theme="1"/>
        <rFont val="Gantari"/>
      </rPr>
      <t xml:space="preserve"> Los estados contables han sido preparados basados en valores históricos.</t>
    </r>
  </si>
  <si>
    <r>
      <t>-Reconocimiento de Ganancias y Pérdidas:</t>
    </r>
    <r>
      <rPr>
        <sz val="11"/>
        <color theme="1"/>
        <rFont val="Gantari"/>
      </rPr>
      <t xml:space="preserve"> Las ganancias son registradas como ingresos en función a su devengamiento, independientemente de su realización. Las pérdidas se registran cuando se conocen.</t>
    </r>
  </si>
  <si>
    <r>
      <t>-Previsiones:</t>
    </r>
    <r>
      <rPr>
        <sz val="11"/>
        <color theme="1"/>
        <rFont val="Gantari"/>
      </rPr>
      <t xml:space="preserve"> Las previsiones no son utilizadas.</t>
    </r>
  </si>
  <si>
    <r>
      <t>-Información del Estado de Flujo de Efectivo:</t>
    </r>
    <r>
      <rPr>
        <sz val="11"/>
        <color theme="1"/>
        <rFont val="Gantari"/>
      </rPr>
      <t xml:space="preserve"> el modelo del Estado de Flujo de Efectivo que forma parte corresponde a la estructura normalmente utilizada por el Método directo, según el cual se presentan por separado las principales categorías de cobros y pagos en términos brutos. El procedimiento involucra la identificación de la parte de efectivo de cada partida del estado de resultados.</t>
    </r>
  </si>
  <si>
    <r>
      <t xml:space="preserve">5.1) Disponibilidades: </t>
    </r>
    <r>
      <rPr>
        <sz val="11"/>
        <color theme="1"/>
        <rFont val="Gantari"/>
      </rPr>
      <t>El detalle es el siguiente</t>
    </r>
  </si>
  <si>
    <r>
      <t xml:space="preserve">5.2) Créditos: </t>
    </r>
    <r>
      <rPr>
        <sz val="11"/>
        <color theme="1"/>
        <rFont val="Gantari"/>
      </rPr>
      <t>El detalle de Créditos Corrientes y No Corrientes es el siguiente</t>
    </r>
  </si>
  <si>
    <r>
      <t xml:space="preserve">5.3) Documentos y Cuentas por Pagar </t>
    </r>
    <r>
      <rPr>
        <sz val="11"/>
        <color theme="1"/>
        <rFont val="Gantari"/>
      </rPr>
      <t>El detalle es el siguiente</t>
    </r>
  </si>
  <si>
    <r>
      <t xml:space="preserve">5.4) Patrimonio </t>
    </r>
    <r>
      <rPr>
        <sz val="11"/>
        <color theme="1"/>
        <rFont val="Gantari"/>
      </rPr>
      <t>El detalle es el siguiente</t>
    </r>
  </si>
  <si>
    <r>
      <t xml:space="preserve">5.5) Ingresos </t>
    </r>
    <r>
      <rPr>
        <sz val="11"/>
        <color theme="1"/>
        <rFont val="Gantari"/>
      </rPr>
      <t>El detalle es el siguiente</t>
    </r>
  </si>
  <si>
    <r>
      <t xml:space="preserve">5.6) Egresos </t>
    </r>
    <r>
      <rPr>
        <sz val="11"/>
        <color theme="1"/>
        <rFont val="Gantari"/>
      </rPr>
      <t>El detalle es el siguiente</t>
    </r>
  </si>
  <si>
    <r>
      <t xml:space="preserve">DETALLE DE CAPITAL Y PROPIEDAD </t>
    </r>
    <r>
      <rPr>
        <b/>
        <u/>
        <sz val="11"/>
        <color theme="10"/>
        <rFont val="Gantari"/>
      </rPr>
      <t>ANEXO I</t>
    </r>
  </si>
  <si>
    <r>
      <t xml:space="preserve">COMPOSICIÓN DE LA INVERSIÓN </t>
    </r>
    <r>
      <rPr>
        <b/>
        <u/>
        <sz val="11"/>
        <color theme="10"/>
        <rFont val="Gantari"/>
      </rPr>
      <t>ANEXO II</t>
    </r>
  </si>
  <si>
    <t>Auditor Interno</t>
  </si>
  <si>
    <t>Jessica Díaz</t>
  </si>
  <si>
    <t>a) Accionista Mayoritario - 84,90%</t>
  </si>
  <si>
    <t>Las 9 notas y el Anexo I, II, III, que se acompañan forman parte integral de los estados financieros.</t>
  </si>
  <si>
    <t>IVA - IDU</t>
  </si>
  <si>
    <t>Los estados financieros se han preparado de acuerdo con normas contables y criterios de valuación dictados por la Super Intendencia de Valores y con normas dictadas por el Consejo de Contadores Públicos del Paraguay.
La moneda funcional y de presentación de los estados financieros de la entidad es el guaraní, la moneda local de Paraguay.
Dado que la inflación acumulada en los últimos tres años, calculada a base del Índice de Precios al Consumidor emitido por el Banco Central del Paraguay, ha sido inferior al 100%, los estados financieros se presentan en unidad de medida heterogénea. Consecuentemente los estados financieros no fueron expresados en moneda homogénea de poder adquisitivo constante.</t>
  </si>
  <si>
    <r>
      <rPr>
        <b/>
        <sz val="16"/>
        <color theme="1"/>
        <rFont val="Gantari"/>
      </rPr>
      <t xml:space="preserve">ESTADOS FINANCIEROS
CADIEM ADMINISTRADORA DE FONDOS PATRIMONIALES DE INVERSIÓN S.A.
</t>
    </r>
    <r>
      <rPr>
        <u/>
        <sz val="14"/>
        <color theme="1"/>
        <rFont val="Gantari"/>
      </rPr>
      <t>s/ Res. N° 35 /2023</t>
    </r>
  </si>
  <si>
    <t>3) Elías Miguel Gelay</t>
  </si>
  <si>
    <t>4) Gloria Ayala Person</t>
  </si>
  <si>
    <r>
      <t xml:space="preserve">COMPOSICIÓN DE INTANGIBLES ANEXO </t>
    </r>
    <r>
      <rPr>
        <b/>
        <u/>
        <sz val="11"/>
        <color theme="10"/>
        <rFont val="Gantari"/>
      </rPr>
      <t>III</t>
    </r>
  </si>
  <si>
    <t>Banco GNB Paraguay S.A.</t>
  </si>
  <si>
    <t>Fondo de Inversion Orquídeas</t>
  </si>
  <si>
    <t>Comisiones</t>
  </si>
  <si>
    <t>IVA</t>
  </si>
  <si>
    <t>OVM/OS</t>
  </si>
  <si>
    <t>(%) Votos</t>
  </si>
  <si>
    <t>Fecha de Operación</t>
  </si>
  <si>
    <t>Cod. Negociación</t>
  </si>
  <si>
    <t>Monto Inicial</t>
  </si>
  <si>
    <t>Monto Contable</t>
  </si>
  <si>
    <t>Fecha de Vencimiento</t>
  </si>
  <si>
    <t>Operaciones de Reporto</t>
  </si>
  <si>
    <t>ANEXO IV</t>
  </si>
  <si>
    <t>4) Personas y Empresas Vinculadas</t>
  </si>
  <si>
    <r>
      <t xml:space="preserve">Créditos por Repo </t>
    </r>
    <r>
      <rPr>
        <b/>
        <sz val="8"/>
        <color rgb="FF000000"/>
        <rFont val="Gantari"/>
      </rPr>
      <t>(*)</t>
    </r>
  </si>
  <si>
    <r>
      <rPr>
        <b/>
        <sz val="8"/>
        <rFont val="Gantari"/>
      </rPr>
      <t xml:space="preserve">(*) </t>
    </r>
    <r>
      <rPr>
        <sz val="8"/>
        <rFont val="Gantari"/>
      </rPr>
      <t>Expresado a efectos comparativos</t>
    </r>
  </si>
  <si>
    <t>La cartera de inversiones está compuesta por el siguiente detalle, el criterio de evaluación es por el devengamiento diario, no se considera previsión por menor valor.</t>
  </si>
  <si>
    <t>Cuentas a Cobrar</t>
  </si>
  <si>
    <t xml:space="preserve">TOTAL  </t>
  </si>
  <si>
    <t>INGRESOS</t>
  </si>
  <si>
    <t>GASTOS</t>
  </si>
  <si>
    <t>TOTAL GASTOS</t>
  </si>
  <si>
    <t>ANEXO V</t>
  </si>
  <si>
    <t>Anexo V</t>
  </si>
  <si>
    <t>Anexo III</t>
  </si>
  <si>
    <t>Composición de saldos con relacionadas</t>
  </si>
  <si>
    <t>RELACION</t>
  </si>
  <si>
    <t>TIPO DE OPERACIÓN</t>
  </si>
  <si>
    <t xml:space="preserve"> - </t>
  </si>
  <si>
    <t>31/12/2023</t>
  </si>
  <si>
    <t>Ueno Bank S.A.</t>
  </si>
  <si>
    <t>ACCIONES</t>
  </si>
  <si>
    <t>ELECTROBAN S.A.E.C.A</t>
  </si>
  <si>
    <t>BONOS</t>
  </si>
  <si>
    <t>RADICE S.A.E.C.A</t>
  </si>
  <si>
    <t>ALEMÁN PARAGUAYO CANADIENSE S.A. (ALPACASA)</t>
  </si>
  <si>
    <t>FRIGORIFICO CONCEPCION S.A.</t>
  </si>
  <si>
    <t>ZETA BANCO SAECA</t>
  </si>
  <si>
    <t>PYBTE15F5087</t>
  </si>
  <si>
    <t>CADIEM CBSA</t>
  </si>
  <si>
    <t>Controlante</t>
  </si>
  <si>
    <t>Agente Colocador</t>
  </si>
  <si>
    <t>Fátima Flecha</t>
  </si>
  <si>
    <t>Directora Financiera</t>
  </si>
  <si>
    <t>Reporto</t>
  </si>
  <si>
    <t>Préstamo</t>
  </si>
  <si>
    <t>Aranceles por Operación</t>
  </si>
  <si>
    <t>Administrativos</t>
  </si>
  <si>
    <t>Myriam Silva</t>
  </si>
  <si>
    <t>Administración</t>
  </si>
  <si>
    <t>Por operación</t>
  </si>
  <si>
    <t>Administrador</t>
  </si>
  <si>
    <t>Anticipo IRE</t>
  </si>
  <si>
    <t>Directora Comercial</t>
  </si>
  <si>
    <t>Director de Fondos</t>
  </si>
  <si>
    <t>Director de Tecnología</t>
  </si>
  <si>
    <t>Sergio Canese</t>
  </si>
  <si>
    <t>5) Auditor Externo Independiente</t>
  </si>
  <si>
    <t>BCA - Benítez Codas &amp; Asociados</t>
  </si>
  <si>
    <t>SIV N° AE015</t>
  </si>
  <si>
    <t>Avenida Brasilia 707 Asunción - Paraguay</t>
  </si>
  <si>
    <t>021 212 505</t>
  </si>
  <si>
    <r>
      <rPr>
        <sz val="11"/>
        <color theme="1"/>
        <rFont val="Gantari"/>
      </rPr>
      <t xml:space="preserve"> </t>
    </r>
    <r>
      <rPr>
        <b/>
        <sz val="11"/>
        <color theme="1"/>
        <rFont val="Gantari"/>
      </rPr>
      <t>-Valuación de Bienes de Uso:</t>
    </r>
    <r>
      <rPr>
        <sz val="11"/>
        <color theme="1"/>
        <rFont val="Gantari"/>
      </rPr>
      <t xml:space="preserve"> Al 31 de diciembre de 2019 los bienes de uso se exponen a su costo histórico revaluado a partir del año siguiente al de su incorporación, de acuerdo con lo establecido en el artículo 12 de la Ley Nº 125/91, menos la correspondiente depreciación acumulada. El incremento neto por revaluación se acredita a la cuenta Reserva de Revalúo del patrimonio neto. La depreciación de los bienes de uso es calculada por el método de línea recta a partir del año siguiente de su incorporación, aplicando las tasas anuales determinadas con base en la vida útil de los bienes.
A partir del ejercicio 2020, los bienes de uso se exponen a su costo histórico, revaluado hasta el 31 de diciembre de 2019, menos la correspondiente depreciación acumulada de acuerdo con lo establecido en la Ley 6.380/19. La cuota de depreciación es calculada por el método de línea recta sobre el valor neto contable menos el valor residual de los bienes al 31 de diciembre de 2019, lo que implica un cambio en la base de cálculo de la depreciación respecto al ejercicio anterior. El valor residual es calculado sobre el valor neto contable de los bienes al 31 de diciembre de 2019.
De acuerdo con lo establecido por la Ley 6.380/19, el Poder Ejecutivo podrá establecer el revalúo obligatorio de los bienes del activo fijo, cuando la variación del Índice de Precios al Consumo determinado por el Banco Central del Paraguay alcance al menos el 20% acumulado a partir del ejercicio 2019. El reconocimiento del revalúo obligatorio formará parte de una reserva patrimonial cuyo único destino podrá ser la capitalización.</t>
    </r>
  </si>
  <si>
    <t>Información al 30/09/2024</t>
  </si>
  <si>
    <t>Correspondiente al 30/09/2024, presentado en forma comparativa con el ejercicio cerrado al 30/09/2023</t>
  </si>
  <si>
    <t>Tipo de Cambio 30/09/2024</t>
  </si>
  <si>
    <t>Monto Ajustado
30/09/2024
(Gs)</t>
  </si>
  <si>
    <t>Tipo de Cambio 30/09/2023</t>
  </si>
  <si>
    <t>Monto Ajustado
30/09/2023
(Gs)</t>
  </si>
  <si>
    <t>Composición de la Inversión al 30/09/2024</t>
  </si>
  <si>
    <t>Correspondiente al 30/09/2024, presentado en forma comparativa con el ejercicio cerrado al 31/12/2023</t>
  </si>
  <si>
    <t>Composición de Intangibles al 30/09/2024</t>
  </si>
  <si>
    <t>SALDO AL 30/09/2024</t>
  </si>
  <si>
    <t>Aranceles SIV</t>
  </si>
  <si>
    <t>Saldo al 30/09/2024</t>
  </si>
  <si>
    <t>Otros Creditos</t>
  </si>
  <si>
    <t>Anticipo Cliente</t>
  </si>
  <si>
    <t>Comision Intermediacion</t>
  </si>
  <si>
    <t>Operativo</t>
  </si>
  <si>
    <t>UENO BANK</t>
  </si>
  <si>
    <t>PANCHITA G</t>
  </si>
  <si>
    <t>SUDAMERIS BANK S.A.E.C.A.</t>
  </si>
  <si>
    <t>GRUPO VAZQUEZ</t>
  </si>
  <si>
    <t>José Monges</t>
  </si>
  <si>
    <r>
      <t>Gastos de Administración</t>
    </r>
    <r>
      <rPr>
        <b/>
        <sz val="11"/>
        <rFont val="Gantari"/>
      </rPr>
      <t xml:space="preserve"> </t>
    </r>
    <r>
      <rPr>
        <b/>
        <sz val="8"/>
        <rFont val="Gantari"/>
      </rPr>
      <t>(*)</t>
    </r>
  </si>
  <si>
    <r>
      <t xml:space="preserve">Egresos con Relacionadas </t>
    </r>
    <r>
      <rPr>
        <b/>
        <sz val="8"/>
        <rFont val="Gantari"/>
      </rPr>
      <t xml:space="preserve"> (*)</t>
    </r>
  </si>
  <si>
    <r>
      <t>(*) R</t>
    </r>
    <r>
      <rPr>
        <sz val="9"/>
        <rFont val="Gantari"/>
      </rPr>
      <t>eexpresado a efectos informativos</t>
    </r>
  </si>
  <si>
    <t>Gs. 22.000.000.000-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</si>
</sst>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 #,##0.00_ ;_ * \-#,##0.00_ ;_ * &quot;-&quot;_ ;_ @_ "/>
    <numFmt numFmtId="165" formatCode="_(* #,##0_);_(* \(#,##0\);_(* &quot;-&quot;_);_(@_)"/>
    <numFmt numFmtId="166" formatCode="#,##0_);\(#,##0\);\ &quot;-&quot;_)"/>
    <numFmt numFmtId="167" formatCode="_(* #,##0.00_);_(* \(#,##0.00\);_(* &quot;-&quot;??_);_(@_)"/>
    <numFmt numFmtId="168" formatCode="_-* #,##0_-;\(#,##0\)_-;_-* &quot;-&quot;_-;_-@_-"/>
    <numFmt numFmtId="169" formatCode="[$-409]mmm\-yy;@"/>
  </numFmts>
  <fonts count="34"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8"/>
      <name val="Calibri"/>
      <family val="2"/>
      <scheme val="minor"/>
    </font>
    <font>
      <b/>
      <sz val="16"/>
      <color theme="1"/>
      <name val="Gantari"/>
    </font>
    <font>
      <u/>
      <sz val="14"/>
      <color theme="1"/>
      <name val="Gantari"/>
    </font>
    <font>
      <sz val="11"/>
      <color theme="1"/>
      <name val="Gantari"/>
    </font>
    <font>
      <u/>
      <sz val="11"/>
      <color theme="10"/>
      <name val="Gantari"/>
    </font>
    <font>
      <b/>
      <sz val="11"/>
      <color theme="1"/>
      <name val="Gantari"/>
    </font>
    <font>
      <u/>
      <sz val="11"/>
      <color theme="1"/>
      <name val="Gantari"/>
    </font>
    <font>
      <b/>
      <sz val="11"/>
      <name val="Gantari"/>
    </font>
    <font>
      <sz val="11"/>
      <name val="Gantari"/>
    </font>
    <font>
      <b/>
      <u/>
      <sz val="11"/>
      <color theme="1"/>
      <name val="Gantari"/>
    </font>
    <font>
      <b/>
      <sz val="11"/>
      <color indexed="8"/>
      <name val="Gantari"/>
    </font>
    <font>
      <b/>
      <u/>
      <sz val="11"/>
      <name val="Gantari"/>
    </font>
    <font>
      <b/>
      <i/>
      <sz val="11"/>
      <name val="Gantari"/>
    </font>
    <font>
      <sz val="8"/>
      <name val="Gantari"/>
    </font>
    <font>
      <i/>
      <sz val="11"/>
      <name val="Gantari"/>
    </font>
    <font>
      <sz val="11"/>
      <color theme="0"/>
      <name val="Gantari"/>
    </font>
    <font>
      <b/>
      <u/>
      <sz val="11"/>
      <color indexed="8"/>
      <name val="Gantari"/>
    </font>
    <font>
      <sz val="11"/>
      <color indexed="8"/>
      <name val="Gantari"/>
    </font>
    <font>
      <sz val="11"/>
      <color rgb="FFFF0000"/>
      <name val="Gantari"/>
    </font>
    <font>
      <b/>
      <u/>
      <sz val="11"/>
      <color theme="10"/>
      <name val="Gantari"/>
    </font>
    <font>
      <b/>
      <sz val="8"/>
      <color rgb="FF000000"/>
      <name val="Gantari"/>
    </font>
    <font>
      <b/>
      <sz val="8"/>
      <name val="Gantari"/>
    </font>
    <font>
      <sz val="11"/>
      <color theme="1"/>
      <name val="Museo Sans 100"/>
      <family val="3"/>
    </font>
    <font>
      <b/>
      <sz val="11"/>
      <name val="Museo Sans 100"/>
      <family val="3"/>
    </font>
    <font>
      <sz val="11"/>
      <color rgb="FF000000"/>
      <name val="Gantari"/>
    </font>
    <font>
      <sz val="9"/>
      <name val="Gantari"/>
    </font>
    <font>
      <b/>
      <sz val="9"/>
      <name val="Gantari"/>
    </font>
  </fonts>
  <fills count="5">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6">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2"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2" fillId="0" borderId="0"/>
    <xf numFmtId="0" fontId="2" fillId="0" borderId="0"/>
    <xf numFmtId="0" fontId="5" fillId="0" borderId="0"/>
    <xf numFmtId="0" fontId="6" fillId="0" borderId="0" applyNumberFormat="0" applyFill="0" applyBorder="0" applyAlignment="0" applyProtection="0"/>
    <xf numFmtId="41" fontId="1" fillId="0" borderId="0" applyFont="0" applyFill="0" applyBorder="0" applyAlignment="0" applyProtection="0"/>
  </cellStyleXfs>
  <cellXfs count="393">
    <xf numFmtId="0" fontId="0" fillId="0" borderId="0" xfId="0"/>
    <xf numFmtId="0" fontId="10" fillId="0" borderId="0" xfId="0" applyFont="1"/>
    <xf numFmtId="0" fontId="11" fillId="0" borderId="0" xfId="14" applyFont="1"/>
    <xf numFmtId="166" fontId="14" fillId="0" borderId="1" xfId="0" applyNumberFormat="1" applyFont="1" applyBorder="1" applyAlignment="1">
      <alignment horizontal="center" vertical="center" wrapText="1"/>
    </xf>
    <xf numFmtId="169" fontId="14" fillId="0" borderId="6" xfId="0" applyNumberFormat="1" applyFont="1" applyBorder="1" applyAlignment="1">
      <alignment horizontal="center" vertical="center" wrapText="1"/>
    </xf>
    <xf numFmtId="169" fontId="14" fillId="0" borderId="7" xfId="0" applyNumberFormat="1" applyFont="1" applyBorder="1" applyAlignment="1">
      <alignment horizontal="center" vertical="center" wrapText="1"/>
    </xf>
    <xf numFmtId="166" fontId="14" fillId="0" borderId="1" xfId="0" applyNumberFormat="1" applyFont="1" applyBorder="1" applyAlignment="1" applyProtection="1">
      <alignment horizontal="center" vertical="center" wrapText="1"/>
      <protection locked="0"/>
    </xf>
    <xf numFmtId="9" fontId="14" fillId="0" borderId="1" xfId="9" applyFont="1" applyFill="1" applyBorder="1" applyAlignment="1" applyProtection="1">
      <alignment horizontal="center" vertical="center" wrapText="1"/>
      <protection locked="0"/>
    </xf>
    <xf numFmtId="169" fontId="14" fillId="0" borderId="1" xfId="0" applyNumberFormat="1" applyFont="1" applyBorder="1" applyAlignment="1">
      <alignment horizontal="center" vertical="center" wrapText="1"/>
    </xf>
    <xf numFmtId="0" fontId="15" fillId="0" borderId="4" xfId="13" applyFont="1" applyBorder="1" applyAlignment="1">
      <alignment horizontal="left" vertical="center"/>
    </xf>
    <xf numFmtId="41" fontId="15" fillId="0" borderId="4" xfId="1" applyFont="1" applyFill="1" applyBorder="1" applyAlignment="1" applyProtection="1">
      <alignment horizontal="center" vertical="center"/>
      <protection locked="0"/>
    </xf>
    <xf numFmtId="41" fontId="15" fillId="0" borderId="4" xfId="1" applyFont="1" applyFill="1" applyBorder="1" applyAlignment="1" applyProtection="1">
      <alignment horizontal="center" vertical="center"/>
    </xf>
    <xf numFmtId="14" fontId="14" fillId="0" borderId="1" xfId="7" applyNumberFormat="1" applyFont="1" applyBorder="1" applyAlignment="1">
      <alignment horizontal="center" vertical="center"/>
    </xf>
    <xf numFmtId="41" fontId="14" fillId="0" borderId="1" xfId="1" applyFont="1" applyFill="1" applyBorder="1" applyAlignment="1" applyProtection="1">
      <alignment horizontal="center" vertical="center"/>
    </xf>
    <xf numFmtId="41" fontId="14" fillId="0" borderId="1" xfId="1" applyFont="1" applyBorder="1" applyAlignment="1">
      <alignment horizontal="center" vertical="center"/>
    </xf>
    <xf numFmtId="0" fontId="10" fillId="0" borderId="0" xfId="0" applyFont="1" applyAlignment="1">
      <alignment horizontal="left" wrapText="1"/>
    </xf>
    <xf numFmtId="10" fontId="10" fillId="0" borderId="0" xfId="4" applyNumberFormat="1" applyFont="1"/>
    <xf numFmtId="17" fontId="14" fillId="0" borderId="1" xfId="5" applyNumberFormat="1" applyFont="1" applyBorder="1" applyAlignment="1">
      <alignment horizontal="center" vertical="center" wrapText="1"/>
    </xf>
    <xf numFmtId="0" fontId="14" fillId="0" borderId="5" xfId="13" applyFont="1" applyBorder="1" applyAlignment="1">
      <alignment horizontal="left"/>
    </xf>
    <xf numFmtId="166" fontId="15" fillId="0" borderId="6" xfId="0" applyNumberFormat="1" applyFont="1" applyBorder="1" applyAlignment="1" applyProtection="1">
      <alignment vertical="center" wrapText="1"/>
      <protection locked="0"/>
    </xf>
    <xf numFmtId="9" fontId="15" fillId="0" borderId="6" xfId="9" applyFont="1" applyFill="1" applyBorder="1" applyAlignment="1" applyProtection="1">
      <alignment vertical="center" wrapText="1"/>
      <protection locked="0"/>
    </xf>
    <xf numFmtId="0" fontId="10" fillId="0" borderId="5" xfId="0" applyFont="1" applyBorder="1" applyAlignment="1">
      <alignment horizontal="left"/>
    </xf>
    <xf numFmtId="0" fontId="10" fillId="0" borderId="1" xfId="0" applyFont="1" applyBorder="1" applyAlignment="1">
      <alignment horizontal="left"/>
    </xf>
    <xf numFmtId="41" fontId="10" fillId="0" borderId="1" xfId="1" applyFont="1" applyBorder="1" applyAlignment="1">
      <alignment horizontal="center"/>
    </xf>
    <xf numFmtId="14" fontId="10" fillId="0" borderId="1" xfId="1" applyNumberFormat="1" applyFont="1" applyBorder="1" applyAlignment="1">
      <alignment horizontal="right"/>
    </xf>
    <xf numFmtId="14" fontId="10" fillId="0" borderId="1" xfId="0" applyNumberFormat="1" applyFont="1" applyBorder="1" applyAlignment="1">
      <alignment horizontal="right" wrapText="1"/>
    </xf>
    <xf numFmtId="41" fontId="10" fillId="0" borderId="0" xfId="0" applyNumberFormat="1" applyFont="1"/>
    <xf numFmtId="0" fontId="12" fillId="0" borderId="5" xfId="0" applyFont="1" applyBorder="1"/>
    <xf numFmtId="0" fontId="12" fillId="0" borderId="7" xfId="0" applyFont="1" applyBorder="1"/>
    <xf numFmtId="41" fontId="12" fillId="0" borderId="1" xfId="1" applyFont="1" applyBorder="1" applyAlignment="1">
      <alignment horizontal="center"/>
    </xf>
    <xf numFmtId="41" fontId="14" fillId="0" borderId="7" xfId="1" applyFont="1" applyBorder="1" applyAlignment="1">
      <alignment horizontal="center"/>
    </xf>
    <xf numFmtId="14" fontId="12" fillId="0" borderId="1" xfId="0" applyNumberFormat="1" applyFont="1" applyBorder="1" applyAlignment="1">
      <alignment horizontal="center"/>
    </xf>
    <xf numFmtId="164" fontId="10" fillId="0" borderId="1" xfId="1" applyNumberFormat="1" applyFont="1" applyBorder="1" applyAlignment="1">
      <alignment horizontal="center"/>
    </xf>
    <xf numFmtId="164" fontId="15" fillId="0" borderId="1" xfId="1" applyNumberFormat="1" applyFont="1" applyBorder="1" applyAlignment="1">
      <alignment horizontal="center"/>
    </xf>
    <xf numFmtId="0" fontId="10" fillId="0" borderId="7" xfId="0" applyFont="1" applyBorder="1" applyAlignment="1">
      <alignment horizontal="left"/>
    </xf>
    <xf numFmtId="164" fontId="12" fillId="0" borderId="1" xfId="1" applyNumberFormat="1" applyFont="1" applyBorder="1" applyAlignment="1">
      <alignment horizontal="center"/>
    </xf>
    <xf numFmtId="164" fontId="15" fillId="0" borderId="7" xfId="1" applyNumberFormat="1" applyFont="1" applyBorder="1" applyAlignment="1">
      <alignment horizontal="center"/>
    </xf>
    <xf numFmtId="0" fontId="12" fillId="0" borderId="7" xfId="0" applyFont="1" applyBorder="1" applyAlignment="1">
      <alignment horizontal="center"/>
    </xf>
    <xf numFmtId="41" fontId="10" fillId="0" borderId="0" xfId="4" applyNumberFormat="1" applyFont="1"/>
    <xf numFmtId="41" fontId="14" fillId="0" borderId="1" xfId="0" applyNumberFormat="1" applyFont="1" applyBorder="1"/>
    <xf numFmtId="0" fontId="14" fillId="0" borderId="1" xfId="0" applyFont="1" applyBorder="1"/>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xf numFmtId="0" fontId="12" fillId="0" borderId="0" xfId="0" applyFont="1" applyAlignment="1">
      <alignment horizontal="center" vertical="center" wrapText="1"/>
    </xf>
    <xf numFmtId="0" fontId="10" fillId="0" borderId="2" xfId="0" applyFont="1" applyBorder="1"/>
    <xf numFmtId="41" fontId="10" fillId="0" borderId="2" xfId="1" applyFont="1" applyBorder="1" applyAlignment="1">
      <alignment horizontal="center"/>
    </xf>
    <xf numFmtId="41" fontId="10" fillId="0" borderId="2" xfId="1" applyFont="1" applyBorder="1"/>
    <xf numFmtId="0" fontId="10" fillId="0" borderId="2" xfId="0" applyFont="1" applyBorder="1" applyAlignment="1">
      <alignment horizontal="center"/>
    </xf>
    <xf numFmtId="10" fontId="10" fillId="0" borderId="2" xfId="4" applyNumberFormat="1" applyFont="1" applyBorder="1"/>
    <xf numFmtId="0" fontId="10" fillId="0" borderId="3" xfId="0" applyFont="1" applyBorder="1"/>
    <xf numFmtId="41" fontId="10" fillId="0" borderId="3" xfId="1" applyFont="1" applyBorder="1" applyAlignment="1">
      <alignment horizontal="center"/>
    </xf>
    <xf numFmtId="41" fontId="10" fillId="0" borderId="3" xfId="1" applyFont="1" applyBorder="1"/>
    <xf numFmtId="0" fontId="10" fillId="0" borderId="3" xfId="0" applyFont="1" applyBorder="1" applyAlignment="1">
      <alignment horizontal="center"/>
    </xf>
    <xf numFmtId="10" fontId="10" fillId="0" borderId="3" xfId="4" applyNumberFormat="1" applyFont="1" applyBorder="1"/>
    <xf numFmtId="0" fontId="12"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vertical="center"/>
    </xf>
    <xf numFmtId="0" fontId="12" fillId="0" borderId="2" xfId="0" applyFont="1" applyBorder="1" applyAlignment="1">
      <alignment horizontal="center" vertical="center"/>
    </xf>
    <xf numFmtId="164" fontId="10" fillId="0" borderId="2" xfId="1" applyNumberFormat="1" applyFont="1" applyBorder="1" applyAlignment="1">
      <alignment horizontal="center" vertical="center"/>
    </xf>
    <xf numFmtId="41" fontId="10" fillId="0" borderId="2" xfId="0" applyNumberFormat="1" applyFont="1" applyBorder="1" applyAlignment="1">
      <alignment horizontal="center" vertical="center"/>
    </xf>
    <xf numFmtId="0" fontId="10" fillId="0" borderId="8" xfId="0" applyFont="1" applyBorder="1" applyAlignment="1">
      <alignment vertical="center"/>
    </xf>
    <xf numFmtId="0" fontId="10" fillId="0" borderId="3" xfId="0" applyFont="1" applyBorder="1" applyAlignment="1">
      <alignment horizontal="center" vertical="center"/>
    </xf>
    <xf numFmtId="164" fontId="10" fillId="0" borderId="3" xfId="1" applyNumberFormat="1" applyFont="1" applyBorder="1" applyAlignment="1">
      <alignment horizontal="center" vertical="center"/>
    </xf>
    <xf numFmtId="41" fontId="10" fillId="0" borderId="3" xfId="1" applyFont="1" applyBorder="1" applyAlignment="1">
      <alignment horizontal="center" vertical="center"/>
    </xf>
    <xf numFmtId="0" fontId="10" fillId="0" borderId="13" xfId="0" applyFont="1" applyBorder="1" applyAlignment="1">
      <alignment vertical="center"/>
    </xf>
    <xf numFmtId="0" fontId="10" fillId="0" borderId="4" xfId="0" applyFont="1" applyBorder="1" applyAlignment="1">
      <alignment horizontal="center" vertical="center"/>
    </xf>
    <xf numFmtId="164" fontId="10" fillId="0" borderId="4" xfId="1" applyNumberFormat="1" applyFont="1" applyBorder="1" applyAlignment="1">
      <alignment horizontal="center" vertical="center"/>
    </xf>
    <xf numFmtId="41" fontId="10" fillId="0" borderId="4" xfId="1" applyFont="1" applyBorder="1" applyAlignment="1">
      <alignment horizontal="center" vertical="center"/>
    </xf>
    <xf numFmtId="0" fontId="12" fillId="0" borderId="0" xfId="0" applyFont="1" applyAlignment="1">
      <alignment vertical="center"/>
    </xf>
    <xf numFmtId="164" fontId="12" fillId="0" borderId="0" xfId="1" applyNumberFormat="1" applyFont="1" applyBorder="1" applyAlignment="1">
      <alignment horizontal="center" vertical="center"/>
    </xf>
    <xf numFmtId="41" fontId="12" fillId="0" borderId="0" xfId="1" applyFont="1" applyBorder="1" applyAlignment="1">
      <alignment horizontal="center" vertical="center"/>
    </xf>
    <xf numFmtId="0" fontId="10" fillId="0" borderId="0" xfId="0" applyFont="1" applyAlignment="1">
      <alignment vertical="center"/>
    </xf>
    <xf numFmtId="164" fontId="10" fillId="0" borderId="0" xfId="1" applyNumberFormat="1" applyFont="1" applyBorder="1" applyAlignment="1">
      <alignment horizontal="center" vertical="center"/>
    </xf>
    <xf numFmtId="41" fontId="10" fillId="0" borderId="0" xfId="1" applyFont="1" applyBorder="1" applyAlignment="1">
      <alignment horizontal="center" vertical="center"/>
    </xf>
    <xf numFmtId="0" fontId="12"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164" fontId="10" fillId="0" borderId="4" xfId="0" applyNumberFormat="1" applyFont="1" applyBorder="1" applyAlignment="1">
      <alignment horizontal="center" vertical="center"/>
    </xf>
    <xf numFmtId="164" fontId="12" fillId="0" borderId="0" xfId="1" applyNumberFormat="1" applyFont="1"/>
    <xf numFmtId="0" fontId="16" fillId="0" borderId="0" xfId="0" applyFont="1"/>
    <xf numFmtId="43" fontId="16" fillId="0" borderId="0" xfId="0" applyNumberFormat="1" applyFont="1"/>
    <xf numFmtId="0" fontId="10" fillId="0" borderId="1" xfId="0" applyFont="1" applyBorder="1" applyAlignment="1">
      <alignment vertical="center" wrapText="1"/>
    </xf>
    <xf numFmtId="164" fontId="10" fillId="0" borderId="1" xfId="0" applyNumberFormat="1" applyFont="1" applyBorder="1" applyAlignment="1">
      <alignment horizontal="center" vertical="center"/>
    </xf>
    <xf numFmtId="41" fontId="10" fillId="0" borderId="1" xfId="1" applyFont="1" applyBorder="1" applyAlignment="1">
      <alignment horizontal="center" vertical="center"/>
    </xf>
    <xf numFmtId="41" fontId="16" fillId="0" borderId="0" xfId="0" applyNumberFormat="1" applyFont="1"/>
    <xf numFmtId="166" fontId="14" fillId="0" borderId="2" xfId="0" applyNumberFormat="1" applyFont="1" applyBorder="1" applyAlignment="1">
      <alignment horizontal="center" vertical="center"/>
    </xf>
    <xf numFmtId="166" fontId="18" fillId="0" borderId="2" xfId="0" applyNumberFormat="1" applyFont="1" applyBorder="1" applyAlignment="1">
      <alignment horizontal="left" vertical="center"/>
    </xf>
    <xf numFmtId="17" fontId="17" fillId="0" borderId="2" xfId="5" quotePrefix="1" applyNumberFormat="1" applyFont="1" applyBorder="1" applyAlignment="1">
      <alignment horizontal="center" vertical="center" wrapText="1"/>
    </xf>
    <xf numFmtId="0" fontId="15" fillId="0" borderId="3" xfId="13" applyFont="1" applyBorder="1"/>
    <xf numFmtId="166" fontId="15" fillId="0" borderId="3" xfId="0" applyNumberFormat="1" applyFont="1" applyBorder="1" applyAlignment="1" applyProtection="1">
      <alignment horizontal="right" vertical="center"/>
      <protection locked="0"/>
    </xf>
    <xf numFmtId="0" fontId="18" fillId="0" borderId="3" xfId="13" applyFont="1" applyBorder="1"/>
    <xf numFmtId="166" fontId="15" fillId="0" borderId="4" xfId="0" applyNumberFormat="1" applyFont="1" applyBorder="1" applyAlignment="1" applyProtection="1">
      <alignment horizontal="right" vertical="center"/>
      <protection locked="0"/>
    </xf>
    <xf numFmtId="166" fontId="14" fillId="0" borderId="16" xfId="0" applyNumberFormat="1" applyFont="1" applyBorder="1" applyAlignment="1">
      <alignment horizontal="right" vertical="center"/>
    </xf>
    <xf numFmtId="166" fontId="14" fillId="0" borderId="17" xfId="0" applyNumberFormat="1" applyFont="1" applyBorder="1" applyAlignment="1">
      <alignment horizontal="right" vertical="center"/>
    </xf>
    <xf numFmtId="166" fontId="14" fillId="0" borderId="1" xfId="0" applyNumberFormat="1" applyFont="1" applyBorder="1" applyAlignment="1">
      <alignment horizontal="center" vertical="center"/>
    </xf>
    <xf numFmtId="166" fontId="14" fillId="0" borderId="6" xfId="0" applyNumberFormat="1" applyFont="1" applyBorder="1" applyAlignment="1">
      <alignment horizontal="center" vertical="center"/>
    </xf>
    <xf numFmtId="166" fontId="14" fillId="0" borderId="2" xfId="0" applyNumberFormat="1" applyFont="1" applyBorder="1" applyAlignment="1">
      <alignment vertical="center"/>
    </xf>
    <xf numFmtId="17" fontId="17" fillId="0" borderId="0" xfId="5" quotePrefix="1" applyNumberFormat="1" applyFont="1" applyAlignment="1">
      <alignment horizontal="center" vertical="center"/>
    </xf>
    <xf numFmtId="166" fontId="14" fillId="0" borderId="3" xfId="0" applyNumberFormat="1" applyFont="1" applyBorder="1" applyAlignment="1">
      <alignment vertical="center"/>
    </xf>
    <xf numFmtId="17" fontId="17" fillId="0" borderId="3" xfId="5" quotePrefix="1" applyNumberFormat="1" applyFont="1" applyBorder="1" applyAlignment="1">
      <alignment horizontal="center" vertical="center" wrapText="1"/>
    </xf>
    <xf numFmtId="166" fontId="15" fillId="0" borderId="0" xfId="0" applyNumberFormat="1" applyFont="1" applyAlignment="1" applyProtection="1">
      <alignment vertical="center"/>
      <protection locked="0"/>
    </xf>
    <xf numFmtId="166" fontId="15" fillId="0" borderId="3" xfId="0" applyNumberFormat="1" applyFont="1" applyBorder="1" applyAlignment="1" applyProtection="1">
      <alignment vertical="center"/>
      <protection locked="0"/>
    </xf>
    <xf numFmtId="0" fontId="14" fillId="0" borderId="3" xfId="13" applyFont="1" applyBorder="1"/>
    <xf numFmtId="166" fontId="14" fillId="0" borderId="0" xfId="0" applyNumberFormat="1" applyFont="1" applyAlignment="1" applyProtection="1">
      <alignment vertical="center"/>
      <protection locked="0"/>
    </xf>
    <xf numFmtId="166" fontId="14" fillId="0" borderId="3" xfId="0" applyNumberFormat="1" applyFont="1" applyBorder="1" applyAlignment="1" applyProtection="1">
      <alignment vertical="center"/>
      <protection locked="0"/>
    </xf>
    <xf numFmtId="166" fontId="15" fillId="0" borderId="8" xfId="0" applyNumberFormat="1" applyFont="1" applyBorder="1" applyAlignment="1" applyProtection="1">
      <alignment vertical="center"/>
      <protection locked="0"/>
    </xf>
    <xf numFmtId="166" fontId="14" fillId="0" borderId="1" xfId="0" applyNumberFormat="1" applyFont="1" applyBorder="1" applyAlignment="1">
      <alignment vertical="center"/>
    </xf>
    <xf numFmtId="166" fontId="14" fillId="0" borderId="16" xfId="0" applyNumberFormat="1" applyFont="1" applyBorder="1" applyAlignment="1">
      <alignment vertical="center"/>
    </xf>
    <xf numFmtId="0" fontId="15" fillId="0" borderId="8" xfId="13" applyFont="1" applyBorder="1"/>
    <xf numFmtId="166" fontId="14" fillId="0" borderId="5" xfId="0" applyNumberFormat="1" applyFont="1" applyBorder="1" applyAlignment="1">
      <alignment vertical="center"/>
    </xf>
    <xf numFmtId="166" fontId="14" fillId="0" borderId="7" xfId="0" applyNumberFormat="1" applyFont="1" applyBorder="1" applyAlignment="1">
      <alignment vertical="center"/>
    </xf>
    <xf numFmtId="166" fontId="14" fillId="0" borderId="2" xfId="0" applyNumberFormat="1" applyFont="1" applyBorder="1" applyAlignment="1" applyProtection="1">
      <alignment horizontal="center" vertical="center" wrapText="1"/>
      <protection locked="0"/>
    </xf>
    <xf numFmtId="9" fontId="14" fillId="0" borderId="1" xfId="9" applyFont="1" applyBorder="1" applyAlignment="1" applyProtection="1">
      <alignment horizontal="center" vertical="center" wrapText="1"/>
      <protection locked="0"/>
    </xf>
    <xf numFmtId="41" fontId="15" fillId="0" borderId="2" xfId="1" applyFont="1" applyBorder="1" applyAlignment="1" applyProtection="1">
      <alignment horizontal="left" vertical="center"/>
      <protection locked="0"/>
    </xf>
    <xf numFmtId="41" fontId="15" fillId="0" borderId="2" xfId="1" applyFont="1" applyBorder="1" applyAlignment="1" applyProtection="1">
      <alignment horizontal="center" vertical="center"/>
      <protection locked="0"/>
    </xf>
    <xf numFmtId="41" fontId="15" fillId="0" borderId="12" xfId="1" applyFont="1" applyBorder="1" applyAlignment="1">
      <alignment horizontal="center" vertical="center"/>
    </xf>
    <xf numFmtId="41" fontId="14" fillId="0" borderId="2" xfId="1" applyFont="1" applyBorder="1" applyAlignment="1">
      <alignment horizontal="center" vertical="center"/>
    </xf>
    <xf numFmtId="41" fontId="15" fillId="0" borderId="3" xfId="1" applyFont="1" applyBorder="1" applyAlignment="1" applyProtection="1">
      <alignment horizontal="left" vertical="center"/>
      <protection locked="0"/>
    </xf>
    <xf numFmtId="41" fontId="14" fillId="0" borderId="8" xfId="1" applyFont="1" applyBorder="1" applyAlignment="1" applyProtection="1">
      <alignment horizontal="center" vertical="center"/>
      <protection locked="0"/>
    </xf>
    <xf numFmtId="41" fontId="15" fillId="0" borderId="3" xfId="1" applyFont="1" applyBorder="1" applyAlignment="1" applyProtection="1">
      <alignment horizontal="center" vertical="center"/>
      <protection locked="0"/>
    </xf>
    <xf numFmtId="41" fontId="15" fillId="0" borderId="9" xfId="1" applyFont="1" applyBorder="1" applyAlignment="1">
      <alignment horizontal="center" vertical="center"/>
    </xf>
    <xf numFmtId="41" fontId="14" fillId="0" borderId="3" xfId="1" applyFont="1" applyBorder="1" applyAlignment="1">
      <alignment horizontal="center" vertical="center"/>
    </xf>
    <xf numFmtId="41" fontId="15" fillId="0" borderId="3" xfId="1" applyFont="1" applyBorder="1" applyAlignment="1">
      <alignment horizontal="left" vertical="center"/>
    </xf>
    <xf numFmtId="41" fontId="14" fillId="0" borderId="8" xfId="1" applyFont="1" applyBorder="1" applyAlignment="1">
      <alignment horizontal="center" vertical="center"/>
    </xf>
    <xf numFmtId="41" fontId="15" fillId="0" borderId="3" xfId="1" applyFont="1" applyBorder="1" applyAlignment="1">
      <alignment horizontal="center" vertical="center"/>
    </xf>
    <xf numFmtId="41" fontId="15" fillId="0" borderId="4" xfId="1" applyFont="1" applyBorder="1" applyAlignment="1">
      <alignment horizontal="left" vertical="center"/>
    </xf>
    <xf numFmtId="41" fontId="14" fillId="0" borderId="13" xfId="1" applyFont="1" applyBorder="1" applyAlignment="1">
      <alignment horizontal="center" vertical="center"/>
    </xf>
    <xf numFmtId="41" fontId="15" fillId="0" borderId="4" xfId="1" applyFont="1" applyBorder="1" applyAlignment="1">
      <alignment horizontal="center" vertical="center"/>
    </xf>
    <xf numFmtId="41" fontId="15" fillId="0" borderId="15" xfId="1" applyFont="1" applyBorder="1" applyAlignment="1">
      <alignment horizontal="center" vertical="center"/>
    </xf>
    <xf numFmtId="41" fontId="14" fillId="0" borderId="4" xfId="1" applyFont="1" applyBorder="1" applyAlignment="1">
      <alignment horizontal="center" vertical="center"/>
    </xf>
    <xf numFmtId="41" fontId="14" fillId="0" borderId="4" xfId="1" applyFont="1" applyBorder="1" applyAlignment="1" applyProtection="1">
      <alignment horizontal="center" vertical="center"/>
      <protection locked="0"/>
    </xf>
    <xf numFmtId="41" fontId="12" fillId="0" borderId="1" xfId="0" applyNumberFormat="1" applyFont="1" applyBorder="1" applyAlignment="1">
      <alignment horizontal="center"/>
    </xf>
    <xf numFmtId="0" fontId="15" fillId="0" borderId="0" xfId="5" applyFont="1" applyAlignment="1">
      <alignment vertical="center"/>
    </xf>
    <xf numFmtId="0" fontId="14" fillId="0" borderId="2" xfId="13" applyFont="1" applyBorder="1"/>
    <xf numFmtId="166" fontId="14" fillId="0" borderId="2" xfId="0" applyNumberFormat="1" applyFont="1" applyBorder="1" applyAlignment="1" applyProtection="1">
      <alignment vertical="center"/>
      <protection locked="0"/>
    </xf>
    <xf numFmtId="41" fontId="15" fillId="0" borderId="3" xfId="1" applyFont="1" applyBorder="1" applyAlignment="1" applyProtection="1">
      <alignment vertical="center"/>
      <protection locked="0"/>
    </xf>
    <xf numFmtId="166" fontId="14" fillId="0" borderId="16" xfId="0" applyNumberFormat="1" applyFont="1" applyBorder="1" applyAlignment="1">
      <alignment horizontal="center" vertical="center"/>
    </xf>
    <xf numFmtId="166" fontId="14" fillId="0" borderId="10" xfId="0" applyNumberFormat="1" applyFont="1" applyBorder="1" applyAlignment="1" applyProtection="1">
      <alignment vertical="center"/>
      <protection locked="0"/>
    </xf>
    <xf numFmtId="166" fontId="14" fillId="0" borderId="8" xfId="0" applyNumberFormat="1" applyFont="1" applyBorder="1" applyAlignment="1" applyProtection="1">
      <alignment vertical="center"/>
      <protection locked="0"/>
    </xf>
    <xf numFmtId="41" fontId="14" fillId="0" borderId="3" xfId="1" applyFont="1" applyFill="1" applyBorder="1" applyAlignment="1" applyProtection="1">
      <alignment vertical="center"/>
      <protection locked="0"/>
    </xf>
    <xf numFmtId="41" fontId="15" fillId="0" borderId="8" xfId="1" applyFont="1" applyBorder="1" applyAlignment="1" applyProtection="1">
      <alignment vertical="center"/>
      <protection locked="0"/>
    </xf>
    <xf numFmtId="0" fontId="12" fillId="0" borderId="3" xfId="0" applyFont="1" applyBorder="1"/>
    <xf numFmtId="166" fontId="15" fillId="0" borderId="4" xfId="0" applyNumberFormat="1" applyFont="1" applyBorder="1" applyAlignment="1" applyProtection="1">
      <alignment vertical="center"/>
      <protection locked="0"/>
    </xf>
    <xf numFmtId="0" fontId="12" fillId="0" borderId="0" xfId="0" applyFont="1" applyAlignment="1">
      <alignment horizontal="left" vertical="center"/>
    </xf>
    <xf numFmtId="0" fontId="17" fillId="0" borderId="0" xfId="5" applyFont="1" applyAlignment="1">
      <alignment vertical="center"/>
    </xf>
    <xf numFmtId="0" fontId="14" fillId="0" borderId="1" xfId="12" applyFont="1" applyBorder="1" applyAlignment="1">
      <alignment horizontal="center" vertical="center"/>
    </xf>
    <xf numFmtId="14" fontId="17" fillId="0" borderId="1" xfId="5" applyNumberFormat="1" applyFont="1" applyBorder="1" applyAlignment="1">
      <alignment horizontal="center" vertical="center" wrapText="1"/>
    </xf>
    <xf numFmtId="14" fontId="17" fillId="0" borderId="1" xfId="5" quotePrefix="1" applyNumberFormat="1" applyFont="1" applyBorder="1" applyAlignment="1">
      <alignment horizontal="center" vertical="center" wrapText="1"/>
    </xf>
    <xf numFmtId="0" fontId="14" fillId="0" borderId="1" xfId="12" applyFont="1" applyBorder="1" applyAlignment="1">
      <alignment horizontal="left" vertical="center"/>
    </xf>
    <xf numFmtId="41" fontId="12" fillId="0" borderId="1" xfId="1" applyFont="1" applyBorder="1" applyAlignment="1">
      <alignment horizontal="center" vertical="center"/>
    </xf>
    <xf numFmtId="0" fontId="15" fillId="0" borderId="1" xfId="7" applyFont="1" applyBorder="1" applyAlignment="1">
      <alignment horizontal="left" vertical="center"/>
    </xf>
    <xf numFmtId="41" fontId="15" fillId="0" borderId="1" xfId="1" applyFont="1" applyBorder="1" applyAlignment="1" applyProtection="1">
      <alignment horizontal="center" vertical="center"/>
    </xf>
    <xf numFmtId="41" fontId="15" fillId="0" borderId="1" xfId="1" applyFont="1" applyFill="1" applyBorder="1" applyAlignment="1" applyProtection="1">
      <alignment horizontal="center" vertical="center"/>
    </xf>
    <xf numFmtId="14" fontId="14" fillId="0" borderId="1" xfId="7" applyNumberFormat="1" applyFont="1" applyBorder="1" applyAlignment="1">
      <alignment horizontal="left" vertical="center"/>
    </xf>
    <xf numFmtId="0" fontId="15" fillId="0" borderId="0" xfId="11" applyFont="1" applyAlignment="1">
      <alignment vertical="center"/>
    </xf>
    <xf numFmtId="0" fontId="17" fillId="0" borderId="0" xfId="11" applyFont="1" applyAlignment="1">
      <alignment vertical="center"/>
    </xf>
    <xf numFmtId="165" fontId="17" fillId="0" borderId="0" xfId="1" applyNumberFormat="1" applyFont="1" applyAlignment="1">
      <alignment vertical="center"/>
    </xf>
    <xf numFmtId="0" fontId="15" fillId="0" borderId="0" xfId="11" applyFont="1" applyAlignment="1">
      <alignment vertical="center" wrapText="1"/>
    </xf>
    <xf numFmtId="14" fontId="17" fillId="0" borderId="6" xfId="5" quotePrefix="1" applyNumberFormat="1" applyFont="1" applyBorder="1" applyAlignment="1">
      <alignment horizontal="center" vertical="center" wrapText="1"/>
    </xf>
    <xf numFmtId="0" fontId="14" fillId="0" borderId="0" xfId="11" applyFont="1" applyAlignment="1">
      <alignment horizontal="right" vertical="center"/>
    </xf>
    <xf numFmtId="3" fontId="14" fillId="0" borderId="0" xfId="11" applyNumberFormat="1" applyFont="1" applyAlignment="1">
      <alignment vertical="center"/>
    </xf>
    <xf numFmtId="165" fontId="14" fillId="0" borderId="0" xfId="1" applyNumberFormat="1" applyFont="1" applyAlignment="1">
      <alignment vertical="center"/>
    </xf>
    <xf numFmtId="168" fontId="15" fillId="0" borderId="0" xfId="11" applyNumberFormat="1" applyFont="1" applyAlignment="1">
      <alignment horizontal="right" vertical="center"/>
    </xf>
    <xf numFmtId="0" fontId="15" fillId="0" borderId="0" xfId="11" applyFont="1" applyAlignment="1">
      <alignment horizontal="right" vertical="center"/>
    </xf>
    <xf numFmtId="41" fontId="10" fillId="0" borderId="0" xfId="1" applyFont="1"/>
    <xf numFmtId="0" fontId="12" fillId="0" borderId="0" xfId="0" applyFont="1" applyAlignment="1">
      <alignment wrapText="1"/>
    </xf>
    <xf numFmtId="41" fontId="12" fillId="0" borderId="0" xfId="1" applyFont="1" applyFill="1" applyAlignment="1">
      <alignment vertical="center"/>
    </xf>
    <xf numFmtId="41" fontId="12" fillId="0" borderId="0" xfId="1" applyFont="1"/>
    <xf numFmtId="41" fontId="12" fillId="0" borderId="0" xfId="1" applyFont="1" applyFill="1"/>
    <xf numFmtId="41" fontId="10" fillId="0" borderId="0" xfId="1" applyFont="1" applyFill="1"/>
    <xf numFmtId="0" fontId="20" fillId="0" borderId="0" xfId="5" applyFont="1" applyAlignment="1">
      <alignment horizontal="left" vertical="center"/>
    </xf>
    <xf numFmtId="0" fontId="11" fillId="0" borderId="0" xfId="14" applyFont="1" applyAlignment="1">
      <alignment vertical="center"/>
    </xf>
    <xf numFmtId="0" fontId="21" fillId="0" borderId="0" xfId="7" applyFont="1" applyAlignment="1">
      <alignment horizontal="right" vertical="center"/>
    </xf>
    <xf numFmtId="0" fontId="19" fillId="0" borderId="0" xfId="7" applyFont="1" applyAlignment="1">
      <alignment horizontal="right" vertical="center"/>
    </xf>
    <xf numFmtId="165" fontId="21" fillId="4" borderId="0" xfId="1" applyNumberFormat="1" applyFont="1" applyFill="1" applyAlignment="1">
      <alignment horizontal="right" vertical="center"/>
    </xf>
    <xf numFmtId="0" fontId="14" fillId="0" borderId="0" xfId="5" applyFont="1" applyAlignment="1">
      <alignment vertical="center"/>
    </xf>
    <xf numFmtId="165" fontId="12" fillId="4" borderId="0" xfId="1" applyNumberFormat="1" applyFont="1" applyFill="1" applyAlignment="1">
      <alignment vertical="center"/>
    </xf>
    <xf numFmtId="165" fontId="14" fillId="0" borderId="1" xfId="1" applyNumberFormat="1" applyFont="1" applyFill="1" applyBorder="1" applyAlignment="1" applyProtection="1">
      <alignment vertical="center" wrapText="1"/>
    </xf>
    <xf numFmtId="0" fontId="14" fillId="0" borderId="1" xfId="5" applyFont="1" applyBorder="1" applyAlignment="1">
      <alignment horizontal="center" vertical="center"/>
    </xf>
    <xf numFmtId="165" fontId="15" fillId="0" borderId="2" xfId="1" applyNumberFormat="1" applyFont="1" applyFill="1" applyBorder="1" applyAlignment="1" applyProtection="1">
      <alignment vertical="center" wrapText="1"/>
    </xf>
    <xf numFmtId="17" fontId="23" fillId="0" borderId="2" xfId="5" applyNumberFormat="1" applyFont="1" applyBorder="1" applyAlignment="1">
      <alignment horizontal="center" vertical="center" wrapText="1"/>
    </xf>
    <xf numFmtId="165" fontId="14" fillId="4" borderId="2" xfId="1" quotePrefix="1" applyNumberFormat="1" applyFont="1" applyFill="1" applyBorder="1" applyAlignment="1" applyProtection="1">
      <alignment horizontal="center" vertical="center" wrapText="1"/>
    </xf>
    <xf numFmtId="166" fontId="14" fillId="0" borderId="3" xfId="5" applyNumberFormat="1" applyFont="1" applyBorder="1" applyAlignment="1">
      <alignment vertical="center"/>
    </xf>
    <xf numFmtId="166" fontId="17" fillId="0" borderId="3" xfId="5" applyNumberFormat="1" applyFont="1" applyBorder="1" applyAlignment="1">
      <alignment horizontal="center" vertical="center" wrapText="1"/>
    </xf>
    <xf numFmtId="165" fontId="12" fillId="4" borderId="3" xfId="1" applyNumberFormat="1" applyFont="1" applyFill="1" applyBorder="1" applyAlignment="1" applyProtection="1">
      <alignment horizontal="right" vertical="center"/>
    </xf>
    <xf numFmtId="165" fontId="10" fillId="0" borderId="3" xfId="1" applyNumberFormat="1" applyFont="1" applyFill="1" applyBorder="1" applyAlignment="1" applyProtection="1">
      <alignment horizontal="center" vertical="center"/>
    </xf>
    <xf numFmtId="0" fontId="15" fillId="0" borderId="3" xfId="0" applyFont="1" applyBorder="1"/>
    <xf numFmtId="165" fontId="10" fillId="0" borderId="4" xfId="1" applyNumberFormat="1" applyFont="1" applyFill="1" applyBorder="1" applyAlignment="1" applyProtection="1">
      <alignment horizontal="center" vertical="center"/>
    </xf>
    <xf numFmtId="0" fontId="12" fillId="0" borderId="17" xfId="0" applyFont="1" applyBorder="1"/>
    <xf numFmtId="165" fontId="12" fillId="0" borderId="17" xfId="1" applyNumberFormat="1" applyFont="1" applyFill="1" applyBorder="1" applyAlignment="1" applyProtection="1">
      <alignment horizontal="center" vertical="center"/>
    </xf>
    <xf numFmtId="165" fontId="12" fillId="0" borderId="3" xfId="1" applyNumberFormat="1" applyFont="1" applyFill="1" applyBorder="1" applyAlignment="1" applyProtection="1">
      <alignment horizontal="center" vertical="center"/>
    </xf>
    <xf numFmtId="166" fontId="15" fillId="0" borderId="3" xfId="5" applyNumberFormat="1" applyFont="1" applyBorder="1" applyAlignment="1">
      <alignment vertical="center"/>
    </xf>
    <xf numFmtId="0" fontId="15" fillId="0" borderId="3" xfId="5" applyFont="1" applyBorder="1" applyAlignment="1">
      <alignment vertical="center"/>
    </xf>
    <xf numFmtId="166" fontId="14" fillId="0" borderId="17" xfId="5" applyNumberFormat="1" applyFont="1" applyBorder="1" applyAlignment="1">
      <alignment vertical="center"/>
    </xf>
    <xf numFmtId="166" fontId="15" fillId="0" borderId="4" xfId="5" applyNumberFormat="1" applyFont="1" applyBorder="1" applyAlignment="1">
      <alignment vertical="center"/>
    </xf>
    <xf numFmtId="166" fontId="17" fillId="0" borderId="4" xfId="5" applyNumberFormat="1" applyFont="1" applyBorder="1" applyAlignment="1">
      <alignment horizontal="center" vertical="center" wrapText="1"/>
    </xf>
    <xf numFmtId="0" fontId="14" fillId="0" borderId="1" xfId="5" applyFont="1" applyBorder="1" applyAlignment="1">
      <alignment vertical="center"/>
    </xf>
    <xf numFmtId="165" fontId="12" fillId="4" borderId="16" xfId="1" applyNumberFormat="1" applyFont="1" applyFill="1" applyBorder="1" applyAlignment="1" applyProtection="1">
      <alignment horizontal="center" vertical="center"/>
    </xf>
    <xf numFmtId="0" fontId="15" fillId="0" borderId="1" xfId="0" applyFont="1" applyBorder="1"/>
    <xf numFmtId="166" fontId="17" fillId="0" borderId="1" xfId="5" applyNumberFormat="1" applyFont="1" applyBorder="1" applyAlignment="1">
      <alignment horizontal="center" vertical="center" wrapText="1"/>
    </xf>
    <xf numFmtId="166" fontId="14" fillId="0" borderId="1" xfId="5" applyNumberFormat="1" applyFont="1" applyBorder="1" applyAlignment="1">
      <alignment vertical="center"/>
    </xf>
    <xf numFmtId="165" fontId="12" fillId="0" borderId="16" xfId="1" applyNumberFormat="1" applyFont="1" applyFill="1" applyBorder="1" applyAlignment="1" applyProtection="1">
      <alignment horizontal="center" vertical="center"/>
    </xf>
    <xf numFmtId="166" fontId="14" fillId="0" borderId="0" xfId="5" applyNumberFormat="1" applyFont="1" applyAlignment="1">
      <alignment vertical="center"/>
    </xf>
    <xf numFmtId="166" fontId="17" fillId="0" borderId="0" xfId="5" applyNumberFormat="1" applyFont="1" applyAlignment="1">
      <alignment horizontal="center" vertical="center" wrapText="1"/>
    </xf>
    <xf numFmtId="165" fontId="10" fillId="4" borderId="0" xfId="1" applyNumberFormat="1" applyFont="1" applyFill="1" applyAlignment="1">
      <alignment horizontal="right" vertical="center"/>
    </xf>
    <xf numFmtId="165" fontId="10" fillId="0" borderId="0" xfId="1" applyNumberFormat="1" applyFont="1" applyAlignment="1">
      <alignment vertical="center"/>
    </xf>
    <xf numFmtId="0" fontId="22" fillId="4" borderId="0" xfId="5" applyFont="1" applyFill="1" applyAlignment="1">
      <alignment horizontal="left" vertical="center"/>
    </xf>
    <xf numFmtId="0" fontId="19" fillId="0" borderId="0" xfId="5" applyFont="1"/>
    <xf numFmtId="165" fontId="15" fillId="0" borderId="0" xfId="1" applyNumberFormat="1" applyFont="1" applyAlignment="1">
      <alignment vertical="center"/>
    </xf>
    <xf numFmtId="14" fontId="17" fillId="0" borderId="1" xfId="5" applyNumberFormat="1" applyFont="1" applyBorder="1" applyAlignment="1">
      <alignment horizontal="center" vertical="center"/>
    </xf>
    <xf numFmtId="14" fontId="17" fillId="0" borderId="1" xfId="5" quotePrefix="1" applyNumberFormat="1" applyFont="1" applyBorder="1" applyAlignment="1">
      <alignment horizontal="center" vertical="center"/>
    </xf>
    <xf numFmtId="166" fontId="17" fillId="0" borderId="1" xfId="5" applyNumberFormat="1" applyFont="1" applyBorder="1" applyAlignment="1">
      <alignment vertical="center"/>
    </xf>
    <xf numFmtId="166" fontId="17" fillId="0" borderId="1" xfId="5" applyNumberFormat="1" applyFont="1" applyBorder="1" applyAlignment="1">
      <alignment horizontal="center"/>
    </xf>
    <xf numFmtId="165" fontId="17" fillId="0" borderId="1" xfId="1" applyNumberFormat="1" applyFont="1" applyBorder="1" applyAlignment="1">
      <alignment horizontal="center"/>
    </xf>
    <xf numFmtId="166" fontId="17" fillId="0" borderId="2" xfId="5" applyNumberFormat="1" applyFont="1" applyBorder="1" applyAlignment="1">
      <alignment vertical="center"/>
    </xf>
    <xf numFmtId="166" fontId="17" fillId="0" borderId="2" xfId="5" applyNumberFormat="1" applyFont="1" applyBorder="1" applyAlignment="1">
      <alignment horizontal="center"/>
    </xf>
    <xf numFmtId="165" fontId="17" fillId="0" borderId="2" xfId="1" applyNumberFormat="1" applyFont="1" applyBorder="1" applyAlignment="1">
      <alignment horizontal="center"/>
    </xf>
    <xf numFmtId="166" fontId="24" fillId="0" borderId="3" xfId="5" applyNumberFormat="1" applyFont="1" applyBorder="1" applyAlignment="1">
      <alignment vertical="center"/>
    </xf>
    <xf numFmtId="166" fontId="17" fillId="0" borderId="3" xfId="5" applyNumberFormat="1" applyFont="1" applyBorder="1" applyAlignment="1">
      <alignment horizontal="center"/>
    </xf>
    <xf numFmtId="165" fontId="24" fillId="0" borderId="3" xfId="1" applyNumberFormat="1" applyFont="1" applyBorder="1" applyAlignment="1">
      <alignment horizontal="center"/>
    </xf>
    <xf numFmtId="166" fontId="24" fillId="0" borderId="2" xfId="5" applyNumberFormat="1" applyFont="1" applyBorder="1" applyAlignment="1">
      <alignment vertical="center"/>
    </xf>
    <xf numFmtId="165" fontId="24" fillId="0" borderId="10" xfId="1" applyNumberFormat="1" applyFont="1" applyFill="1" applyBorder="1" applyAlignment="1" applyProtection="1">
      <alignment horizontal="center"/>
    </xf>
    <xf numFmtId="165" fontId="24" fillId="0" borderId="8" xfId="1" applyNumberFormat="1" applyFont="1" applyBorder="1" applyAlignment="1">
      <alignment horizontal="center"/>
    </xf>
    <xf numFmtId="165" fontId="24" fillId="0" borderId="8" xfId="1" applyNumberFormat="1" applyFont="1" applyFill="1" applyBorder="1" applyAlignment="1" applyProtection="1">
      <alignment horizontal="center"/>
    </xf>
    <xf numFmtId="165" fontId="24" fillId="0" borderId="4" xfId="1" applyNumberFormat="1" applyFont="1" applyBorder="1" applyAlignment="1">
      <alignment horizontal="center"/>
    </xf>
    <xf numFmtId="165" fontId="14" fillId="0" borderId="1" xfId="1" applyNumberFormat="1" applyFont="1" applyBorder="1" applyAlignment="1">
      <alignment horizontal="right" vertical="center"/>
    </xf>
    <xf numFmtId="165" fontId="14" fillId="0" borderId="4" xfId="1" applyNumberFormat="1" applyFont="1" applyBorder="1" applyAlignment="1">
      <alignment horizontal="right" vertical="center"/>
    </xf>
    <xf numFmtId="166" fontId="24" fillId="0" borderId="10" xfId="5" applyNumberFormat="1" applyFont="1" applyBorder="1" applyAlignment="1">
      <alignment vertical="center"/>
    </xf>
    <xf numFmtId="165" fontId="24" fillId="0" borderId="9" xfId="1" applyNumberFormat="1" applyFont="1" applyBorder="1" applyAlignment="1">
      <alignment horizontal="center"/>
    </xf>
    <xf numFmtId="165" fontId="24" fillId="0" borderId="9" xfId="1" applyNumberFormat="1" applyFont="1" applyFill="1" applyBorder="1" applyAlignment="1" applyProtection="1">
      <alignment horizontal="center"/>
    </xf>
    <xf numFmtId="166" fontId="24" fillId="0" borderId="8" xfId="5" applyNumberFormat="1" applyFont="1" applyBorder="1" applyAlignment="1">
      <alignment vertical="center"/>
    </xf>
    <xf numFmtId="165" fontId="24" fillId="0" borderId="3" xfId="1" applyNumberFormat="1" applyFont="1" applyFill="1" applyBorder="1" applyAlignment="1" applyProtection="1">
      <alignment horizontal="center"/>
    </xf>
    <xf numFmtId="166" fontId="17" fillId="0" borderId="4" xfId="5" applyNumberFormat="1" applyFont="1" applyBorder="1" applyAlignment="1">
      <alignment horizontal="center"/>
    </xf>
    <xf numFmtId="165" fontId="14" fillId="0" borderId="16" xfId="1" applyNumberFormat="1" applyFont="1" applyBorder="1" applyAlignment="1">
      <alignment horizontal="right" vertical="center"/>
    </xf>
    <xf numFmtId="165" fontId="10" fillId="0" borderId="0" xfId="1" applyNumberFormat="1" applyFont="1"/>
    <xf numFmtId="0" fontId="25" fillId="0" borderId="0" xfId="0" applyFont="1"/>
    <xf numFmtId="165" fontId="22" fillId="0" borderId="0" xfId="1" applyNumberFormat="1" applyFont="1"/>
    <xf numFmtId="0" fontId="12" fillId="3" borderId="0" xfId="0" applyFont="1" applyFill="1" applyAlignment="1">
      <alignment horizontal="centerContinuous"/>
    </xf>
    <xf numFmtId="0" fontId="12" fillId="0" borderId="0" xfId="0" applyFont="1" applyAlignment="1">
      <alignment horizontal="centerContinuous"/>
    </xf>
    <xf numFmtId="0" fontId="16" fillId="0" borderId="0" xfId="0" applyFont="1" applyAlignment="1">
      <alignment horizontal="centerContinuous"/>
    </xf>
    <xf numFmtId="0" fontId="12" fillId="3" borderId="0" xfId="0" applyFont="1" applyFill="1"/>
    <xf numFmtId="49" fontId="10" fillId="3" borderId="0" xfId="0" applyNumberFormat="1" applyFont="1" applyFill="1" applyAlignment="1">
      <alignment horizontal="center" vertical="center"/>
    </xf>
    <xf numFmtId="49" fontId="10" fillId="0" borderId="0" xfId="0" applyNumberFormat="1" applyFont="1" applyAlignment="1">
      <alignment horizontal="center" vertical="center"/>
    </xf>
    <xf numFmtId="0" fontId="12" fillId="0" borderId="6" xfId="0" applyFont="1" applyBorder="1"/>
    <xf numFmtId="0" fontId="10" fillId="0" borderId="0" xfId="0" applyFont="1" applyAlignment="1">
      <alignment horizontal="centerContinuous" vertical="center"/>
    </xf>
    <xf numFmtId="0" fontId="12" fillId="2" borderId="5" xfId="0" applyFont="1" applyFill="1" applyBorder="1" applyAlignment="1">
      <alignment horizontal="centerContinuous" vertical="center"/>
    </xf>
    <xf numFmtId="0" fontId="12" fillId="2" borderId="6" xfId="0" applyFont="1" applyFill="1" applyBorder="1" applyAlignment="1">
      <alignment horizontal="centerContinuous" vertical="center"/>
    </xf>
    <xf numFmtId="0" fontId="12" fillId="2" borderId="7" xfId="0" applyFont="1" applyFill="1" applyBorder="1" applyAlignment="1">
      <alignment horizontal="centerContinuous" vertical="center"/>
    </xf>
    <xf numFmtId="0" fontId="13" fillId="0" borderId="0" xfId="0" applyFont="1" applyAlignment="1">
      <alignment horizontal="centerContinuous"/>
    </xf>
    <xf numFmtId="17" fontId="14" fillId="0" borderId="5" xfId="5" applyNumberFormat="1" applyFont="1" applyBorder="1" applyAlignment="1">
      <alignment horizontal="centerContinuous" vertical="center" wrapText="1"/>
    </xf>
    <xf numFmtId="17" fontId="14" fillId="0" borderId="6" xfId="5" quotePrefix="1" applyNumberFormat="1" applyFont="1" applyBorder="1" applyAlignment="1">
      <alignment horizontal="centerContinuous" vertical="center" wrapText="1"/>
    </xf>
    <xf numFmtId="17" fontId="14" fillId="0" borderId="7" xfId="5" quotePrefix="1" applyNumberFormat="1" applyFont="1" applyBorder="1" applyAlignment="1">
      <alignment horizontal="centerContinuous" vertical="center" wrapText="1"/>
    </xf>
    <xf numFmtId="169" fontId="14" fillId="0" borderId="5" xfId="0" applyNumberFormat="1" applyFont="1" applyBorder="1" applyAlignment="1">
      <alignment horizontal="centerContinuous" vertical="center" wrapText="1"/>
    </xf>
    <xf numFmtId="169" fontId="14" fillId="0" borderId="6" xfId="0" applyNumberFormat="1" applyFont="1" applyBorder="1" applyAlignment="1">
      <alignment horizontal="centerContinuous" vertical="center" wrapText="1"/>
    </xf>
    <xf numFmtId="169" fontId="14" fillId="0" borderId="7" xfId="0" applyNumberFormat="1" applyFont="1" applyBorder="1" applyAlignment="1">
      <alignment horizontal="centerContinuous" vertical="center" wrapText="1"/>
    </xf>
    <xf numFmtId="0" fontId="19" fillId="3" borderId="0" xfId="5" applyFont="1" applyFill="1" applyAlignment="1">
      <alignment horizontal="centerContinuous"/>
    </xf>
    <xf numFmtId="0" fontId="17" fillId="0" borderId="0" xfId="5" applyFont="1" applyAlignment="1">
      <alignment horizontal="centerContinuous"/>
    </xf>
    <xf numFmtId="0" fontId="19" fillId="3" borderId="0" xfId="7" applyFont="1" applyFill="1" applyAlignment="1">
      <alignment horizontal="centerContinuous" vertical="center"/>
    </xf>
    <xf numFmtId="0" fontId="17" fillId="0" borderId="0" xfId="5" applyFont="1" applyAlignment="1">
      <alignment horizontal="centerContinuous" vertical="top"/>
    </xf>
    <xf numFmtId="0" fontId="10" fillId="0" borderId="4" xfId="0" applyFont="1" applyBorder="1"/>
    <xf numFmtId="41" fontId="10" fillId="0" borderId="4" xfId="1" applyFont="1" applyBorder="1"/>
    <xf numFmtId="0" fontId="10" fillId="0" borderId="4" xfId="0" applyFont="1" applyBorder="1" applyAlignment="1">
      <alignment horizontal="center"/>
    </xf>
    <xf numFmtId="41" fontId="10" fillId="0" borderId="4" xfId="1" applyFont="1" applyBorder="1" applyAlignment="1">
      <alignment horizontal="center"/>
    </xf>
    <xf numFmtId="10" fontId="10" fillId="0" borderId="4" xfId="4" applyNumberFormat="1" applyFont="1" applyBorder="1"/>
    <xf numFmtId="41" fontId="12" fillId="0" borderId="6" xfId="0" applyNumberFormat="1" applyFont="1" applyBorder="1"/>
    <xf numFmtId="9" fontId="12" fillId="0" borderId="7" xfId="4" applyFont="1" applyBorder="1" applyAlignment="1"/>
    <xf numFmtId="9" fontId="12" fillId="0" borderId="1" xfId="4" applyFont="1" applyBorder="1" applyAlignment="1"/>
    <xf numFmtId="41" fontId="12" fillId="0" borderId="1" xfId="0" applyNumberFormat="1" applyFont="1" applyBorder="1"/>
    <xf numFmtId="0" fontId="12" fillId="0" borderId="5" xfId="0" applyFont="1" applyBorder="1" applyAlignment="1">
      <alignment horizontal="left"/>
    </xf>
    <xf numFmtId="14" fontId="13" fillId="0" borderId="0" xfId="0" applyNumberFormat="1" applyFont="1" applyAlignment="1">
      <alignment horizontal="centerContinuous"/>
    </xf>
    <xf numFmtId="0" fontId="20" fillId="0" borderId="0" xfId="5" applyFont="1" applyAlignment="1">
      <alignment vertical="center"/>
    </xf>
    <xf numFmtId="0" fontId="14" fillId="0" borderId="5" xfId="0" applyFont="1" applyBorder="1" applyAlignment="1">
      <alignment horizontal="centerContinuous"/>
    </xf>
    <xf numFmtId="0" fontId="14" fillId="0" borderId="7" xfId="0" applyFont="1" applyBorder="1" applyAlignment="1">
      <alignment horizontal="centerContinuous"/>
    </xf>
    <xf numFmtId="166" fontId="10" fillId="0" borderId="0" xfId="0" applyNumberFormat="1" applyFont="1"/>
    <xf numFmtId="0" fontId="10" fillId="0" borderId="8" xfId="0" applyFont="1" applyBorder="1"/>
    <xf numFmtId="41" fontId="10" fillId="0" borderId="8" xfId="1" applyFont="1" applyFill="1" applyBorder="1"/>
    <xf numFmtId="41" fontId="10" fillId="0" borderId="3" xfId="1" applyFont="1" applyFill="1" applyBorder="1"/>
    <xf numFmtId="0" fontId="12" fillId="0" borderId="1" xfId="0" applyFont="1" applyBorder="1"/>
    <xf numFmtId="41" fontId="12" fillId="0" borderId="1" xfId="1" applyFont="1" applyBorder="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6" applyFont="1" applyBorder="1" applyAlignment="1">
      <alignment horizontal="center" vertical="center"/>
    </xf>
    <xf numFmtId="41" fontId="14" fillId="0" borderId="1" xfId="1" quotePrefix="1" applyFont="1" applyBorder="1" applyAlignment="1">
      <alignment horizontal="left" vertical="center"/>
    </xf>
    <xf numFmtId="41" fontId="14" fillId="0" borderId="1" xfId="1" applyFont="1" applyBorder="1" applyAlignment="1">
      <alignment vertical="center"/>
    </xf>
    <xf numFmtId="41" fontId="14" fillId="0" borderId="1" xfId="1" quotePrefix="1" applyFont="1" applyBorder="1" applyAlignment="1">
      <alignment horizontal="center" vertical="center"/>
    </xf>
    <xf numFmtId="41" fontId="14" fillId="0" borderId="5" xfId="1" quotePrefix="1" applyFont="1" applyBorder="1" applyAlignment="1">
      <alignment horizontal="left" vertical="center"/>
    </xf>
    <xf numFmtId="165" fontId="15" fillId="0" borderId="0" xfId="5" applyNumberFormat="1" applyFont="1" applyAlignment="1">
      <alignment vertical="center"/>
    </xf>
    <xf numFmtId="165" fontId="24" fillId="0" borderId="3" xfId="1" applyNumberFormat="1" applyFont="1" applyFill="1" applyBorder="1" applyAlignment="1">
      <alignment horizontal="center"/>
    </xf>
    <xf numFmtId="165" fontId="24" fillId="0" borderId="2" xfId="1" applyNumberFormat="1" applyFont="1" applyFill="1" applyBorder="1" applyAlignment="1">
      <alignment horizontal="center"/>
    </xf>
    <xf numFmtId="0" fontId="15" fillId="0" borderId="10" xfId="13" applyFont="1" applyBorder="1"/>
    <xf numFmtId="0" fontId="15" fillId="0" borderId="2" xfId="13" applyFont="1" applyBorder="1"/>
    <xf numFmtId="166" fontId="15" fillId="0" borderId="2" xfId="0" applyNumberFormat="1" applyFont="1" applyBorder="1" applyAlignment="1" applyProtection="1">
      <alignment vertical="center"/>
      <protection locked="0"/>
    </xf>
    <xf numFmtId="41" fontId="14" fillId="0" borderId="10" xfId="1" applyFont="1" applyFill="1" applyBorder="1" applyAlignment="1" applyProtection="1">
      <alignment horizontal="center" vertical="center"/>
      <protection locked="0"/>
    </xf>
    <xf numFmtId="41" fontId="14" fillId="0" borderId="8" xfId="1" applyFont="1" applyFill="1" applyBorder="1" applyAlignment="1" applyProtection="1">
      <alignment horizontal="center" vertical="center"/>
      <protection locked="0"/>
    </xf>
    <xf numFmtId="0" fontId="10" fillId="0" borderId="0" xfId="0" applyFont="1" applyAlignment="1">
      <alignment horizontal="left" vertical="top" wrapText="1"/>
    </xf>
    <xf numFmtId="166" fontId="14" fillId="0" borderId="1" xfId="0" applyNumberFormat="1" applyFont="1" applyBorder="1" applyAlignment="1">
      <alignment vertical="center" wrapText="1"/>
    </xf>
    <xf numFmtId="14" fontId="15" fillId="0" borderId="1" xfId="13" applyNumberFormat="1" applyFont="1" applyBorder="1" applyAlignment="1">
      <alignment horizontal="left" vertical="center"/>
    </xf>
    <xf numFmtId="41" fontId="15" fillId="0" borderId="1" xfId="1" applyFont="1" applyFill="1" applyBorder="1" applyAlignment="1" applyProtection="1">
      <alignment horizontal="center" vertical="center"/>
      <protection locked="0"/>
    </xf>
    <xf numFmtId="14" fontId="15" fillId="0" borderId="1" xfId="1" applyNumberFormat="1" applyFont="1" applyFill="1" applyBorder="1" applyAlignment="1" applyProtection="1">
      <alignment horizontal="center" vertical="center"/>
      <protection locked="0"/>
    </xf>
    <xf numFmtId="41" fontId="14" fillId="0" borderId="1" xfId="1" applyFont="1" applyFill="1" applyBorder="1" applyAlignment="1" applyProtection="1">
      <alignment horizontal="center" vertical="center"/>
      <protection locked="0"/>
    </xf>
    <xf numFmtId="14" fontId="17" fillId="0" borderId="6" xfId="5" applyNumberFormat="1" applyFont="1" applyBorder="1" applyAlignment="1">
      <alignment horizontal="center" vertical="center" wrapText="1"/>
    </xf>
    <xf numFmtId="0" fontId="15" fillId="0" borderId="0" xfId="5" applyFont="1" applyAlignment="1">
      <alignment horizontal="left" vertical="center"/>
    </xf>
    <xf numFmtId="41" fontId="30" fillId="0" borderId="1" xfId="1" applyFont="1" applyBorder="1" applyAlignment="1">
      <alignment horizontal="center" vertical="center"/>
    </xf>
    <xf numFmtId="41" fontId="29" fillId="0" borderId="1" xfId="1" applyFont="1" applyBorder="1" applyAlignment="1">
      <alignment horizontal="center" vertical="center"/>
    </xf>
    <xf numFmtId="0" fontId="10" fillId="0" borderId="1" xfId="0" applyFont="1" applyBorder="1" applyAlignment="1">
      <alignment horizontal="justify" vertical="center"/>
    </xf>
    <xf numFmtId="164" fontId="10" fillId="0" borderId="1" xfId="1" applyNumberFormat="1" applyFont="1" applyFill="1" applyBorder="1" applyAlignment="1">
      <alignment horizontal="center" vertical="center"/>
    </xf>
    <xf numFmtId="41" fontId="15" fillId="0" borderId="1" xfId="1" applyFont="1" applyBorder="1" applyAlignment="1">
      <alignment horizontal="center" vertical="center"/>
    </xf>
    <xf numFmtId="164" fontId="10" fillId="0" borderId="10" xfId="1" applyNumberFormat="1" applyFont="1" applyBorder="1" applyAlignment="1">
      <alignment horizontal="center" vertical="center"/>
    </xf>
    <xf numFmtId="164" fontId="10" fillId="0" borderId="8" xfId="1" applyNumberFormat="1" applyFont="1" applyBorder="1" applyAlignment="1">
      <alignment horizontal="center" vertical="center"/>
    </xf>
    <xf numFmtId="164" fontId="10" fillId="0" borderId="13" xfId="1" applyNumberFormat="1" applyFont="1" applyBorder="1" applyAlignment="1">
      <alignment horizontal="center" vertical="center"/>
    </xf>
    <xf numFmtId="41" fontId="15" fillId="0" borderId="9" xfId="1" applyFont="1" applyBorder="1" applyAlignment="1" applyProtection="1">
      <alignment vertical="center"/>
      <protection locked="0"/>
    </xf>
    <xf numFmtId="14" fontId="14" fillId="0" borderId="1" xfId="1" applyNumberFormat="1" applyFont="1" applyFill="1" applyBorder="1" applyAlignment="1">
      <alignment horizontal="center" vertical="center"/>
    </xf>
    <xf numFmtId="14" fontId="14" fillId="0" borderId="1" xfId="6" applyNumberFormat="1" applyFont="1" applyBorder="1" applyAlignment="1">
      <alignment horizontal="center" vertical="center"/>
    </xf>
    <xf numFmtId="41" fontId="15" fillId="0" borderId="8" xfId="1" applyFont="1" applyFill="1" applyBorder="1" applyAlignment="1">
      <alignment horizontal="center" vertical="center"/>
    </xf>
    <xf numFmtId="41" fontId="12" fillId="0" borderId="1" xfId="1" applyFont="1" applyFill="1" applyBorder="1"/>
    <xf numFmtId="41" fontId="15" fillId="0" borderId="3" xfId="1" applyFont="1" applyFill="1" applyBorder="1" applyAlignment="1">
      <alignment horizontal="center" vertical="center"/>
    </xf>
    <xf numFmtId="41" fontId="14" fillId="0" borderId="1" xfId="1" applyFont="1" applyFill="1" applyBorder="1" applyAlignment="1">
      <alignment vertical="center"/>
    </xf>
    <xf numFmtId="14" fontId="14" fillId="0" borderId="2" xfId="1" applyNumberFormat="1" applyFont="1" applyFill="1" applyBorder="1" applyAlignment="1">
      <alignment horizontal="center" vertical="center"/>
    </xf>
    <xf numFmtId="41" fontId="15" fillId="0" borderId="10" xfId="1" applyFont="1" applyFill="1" applyBorder="1" applyAlignment="1">
      <alignment horizontal="left" vertical="center"/>
    </xf>
    <xf numFmtId="41" fontId="15" fillId="0" borderId="8" xfId="1" applyFont="1" applyFill="1" applyBorder="1" applyAlignment="1">
      <alignment horizontal="left" vertical="center"/>
    </xf>
    <xf numFmtId="41" fontId="14" fillId="0" borderId="5" xfId="1" applyFont="1" applyFill="1" applyBorder="1" applyAlignment="1">
      <alignment vertical="center"/>
    </xf>
    <xf numFmtId="3" fontId="10" fillId="0" borderId="0" xfId="0" applyNumberFormat="1" applyFont="1"/>
    <xf numFmtId="41" fontId="10" fillId="0" borderId="7" xfId="1" applyFont="1" applyBorder="1" applyAlignment="1">
      <alignment horizontal="center"/>
    </xf>
    <xf numFmtId="166" fontId="15" fillId="0" borderId="11" xfId="0" applyNumberFormat="1" applyFont="1" applyBorder="1" applyAlignment="1" applyProtection="1">
      <alignment vertical="center" wrapText="1"/>
      <protection locked="0"/>
    </xf>
    <xf numFmtId="0" fontId="12" fillId="0" borderId="15" xfId="0" applyFont="1" applyBorder="1"/>
    <xf numFmtId="4" fontId="31" fillId="0" borderId="1" xfId="0" applyNumberFormat="1" applyFont="1" applyBorder="1"/>
    <xf numFmtId="165" fontId="10" fillId="0" borderId="3" xfId="1" applyNumberFormat="1" applyFont="1" applyBorder="1" applyAlignment="1">
      <alignment horizontal="center" vertical="center"/>
    </xf>
    <xf numFmtId="0" fontId="33" fillId="0" borderId="0" xfId="5" applyFont="1" applyAlignment="1">
      <alignment vertical="center"/>
    </xf>
    <xf numFmtId="41" fontId="15" fillId="0" borderId="3" xfId="1" applyFont="1" applyFill="1" applyBorder="1" applyAlignment="1">
      <alignment horizontal="left"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2" fillId="3" borderId="0" xfId="0" applyFont="1" applyFill="1" applyAlignment="1">
      <alignment horizontal="center"/>
    </xf>
    <xf numFmtId="0" fontId="12" fillId="0" borderId="0" xfId="0" applyFont="1" applyAlignment="1">
      <alignment horizontal="center"/>
    </xf>
    <xf numFmtId="0" fontId="12" fillId="0" borderId="0" xfId="0" applyFont="1" applyAlignment="1">
      <alignment horizontal="left"/>
    </xf>
    <xf numFmtId="0" fontId="19" fillId="3" borderId="0" xfId="7" applyFont="1" applyFill="1" applyAlignment="1">
      <alignment horizontal="center" vertical="center"/>
    </xf>
    <xf numFmtId="0" fontId="17" fillId="0" borderId="0" xfId="5" applyFont="1" applyAlignment="1">
      <alignment horizontal="center" vertical="top"/>
    </xf>
    <xf numFmtId="0" fontId="17" fillId="0" borderId="0" xfId="5" applyFont="1" applyAlignment="1">
      <alignment horizontal="center"/>
    </xf>
    <xf numFmtId="0" fontId="17" fillId="0" borderId="0" xfId="11" applyFont="1" applyAlignment="1">
      <alignment horizontal="center" vertical="center"/>
    </xf>
    <xf numFmtId="0" fontId="14" fillId="0" borderId="2" xfId="12" applyFont="1" applyBorder="1" applyAlignment="1">
      <alignment horizontal="center" vertical="center"/>
    </xf>
    <xf numFmtId="0" fontId="14" fillId="0" borderId="4" xfId="12" applyFont="1" applyBorder="1" applyAlignment="1">
      <alignment horizontal="center" vertical="center"/>
    </xf>
    <xf numFmtId="0" fontId="14" fillId="0" borderId="5" xfId="12" applyFont="1" applyBorder="1" applyAlignment="1">
      <alignment horizontal="center" vertical="center"/>
    </xf>
    <xf numFmtId="0" fontId="14" fillId="0" borderId="6" xfId="12" applyFont="1" applyBorder="1" applyAlignment="1">
      <alignment horizontal="center" vertical="center"/>
    </xf>
    <xf numFmtId="0" fontId="14" fillId="0" borderId="7" xfId="12"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left" vertical="top"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0" borderId="0" xfId="0" applyFont="1" applyAlignment="1">
      <alignment horizontal="center"/>
    </xf>
    <xf numFmtId="166" fontId="14" fillId="0" borderId="1" xfId="0" applyNumberFormat="1" applyFont="1" applyBorder="1" applyAlignment="1">
      <alignment horizontal="center" vertical="center" wrapText="1"/>
    </xf>
    <xf numFmtId="169" fontId="14" fillId="0" borderId="2" xfId="0" applyNumberFormat="1" applyFont="1" applyBorder="1" applyAlignment="1">
      <alignment horizontal="center" vertical="center" wrapText="1"/>
    </xf>
    <xf numFmtId="169" fontId="14" fillId="0" borderId="4" xfId="0" applyNumberFormat="1" applyFont="1" applyBorder="1" applyAlignment="1">
      <alignment horizontal="center" vertical="center" wrapText="1"/>
    </xf>
    <xf numFmtId="0" fontId="11" fillId="0" borderId="0" xfId="14" applyFont="1" applyFill="1"/>
    <xf numFmtId="0" fontId="10" fillId="0" borderId="0" xfId="0" applyFont="1" applyFill="1"/>
    <xf numFmtId="0" fontId="12" fillId="0" borderId="0" xfId="0" applyFont="1" applyFill="1" applyAlignment="1">
      <alignment horizontal="centerContinuous"/>
    </xf>
    <xf numFmtId="0" fontId="16" fillId="0" borderId="0" xfId="0" applyFont="1" applyFill="1" applyAlignment="1">
      <alignment horizontal="centerContinuous"/>
    </xf>
    <xf numFmtId="0" fontId="12" fillId="0" borderId="0" xfId="0" applyFont="1" applyFill="1"/>
    <xf numFmtId="0" fontId="10" fillId="0" borderId="0" xfId="0" applyFont="1" applyFill="1" applyAlignment="1">
      <alignment horizontal="left"/>
    </xf>
    <xf numFmtId="0" fontId="12" fillId="0" borderId="0" xfId="0" applyFont="1" applyFill="1" applyAlignment="1">
      <alignment horizontal="left"/>
    </xf>
    <xf numFmtId="0" fontId="10" fillId="0" borderId="0" xfId="0"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left"/>
    </xf>
    <xf numFmtId="0" fontId="12" fillId="0" borderId="0" xfId="0" applyFont="1" applyFill="1" applyAlignment="1">
      <alignment horizontal="center"/>
    </xf>
    <xf numFmtId="0" fontId="13" fillId="0" borderId="0" xfId="0" applyFont="1" applyFill="1"/>
    <xf numFmtId="0" fontId="10" fillId="0" borderId="0" xfId="0" applyFont="1" applyFill="1" applyAlignment="1">
      <alignment horizontal="left"/>
    </xf>
    <xf numFmtId="0" fontId="12" fillId="0" borderId="0" xfId="0" applyFont="1" applyFill="1" applyAlignment="1">
      <alignment horizontal="center"/>
    </xf>
    <xf numFmtId="0" fontId="10" fillId="0" borderId="0" xfId="0" applyFont="1" applyFill="1" applyAlignment="1">
      <alignment vertical="center"/>
    </xf>
    <xf numFmtId="0" fontId="15" fillId="0" borderId="0" xfId="0" applyFont="1" applyFill="1"/>
  </cellXfs>
  <cellStyles count="16">
    <cellStyle name="Hipervínculo" xfId="14" builtinId="8"/>
    <cellStyle name="Millares [0]" xfId="1" builtinId="6"/>
    <cellStyle name="Millares [0] 2" xfId="3" xr:uid="{CA1E6C81-B413-441C-A440-8F99D266C71F}"/>
    <cellStyle name="Millares [0] 3" xfId="15" xr:uid="{49DBDD0B-4684-4759-B138-9A16ACAB301E}"/>
    <cellStyle name="Millares 2" xfId="10" xr:uid="{C7B6F4A7-0D07-4EBA-9738-8E1BDD7BAD6E}"/>
    <cellStyle name="Normal" xfId="0" builtinId="0"/>
    <cellStyle name="Normal 10" xfId="13" xr:uid="{FCE95D7B-5E7A-4FBC-9DA3-FA7A6391054A}"/>
    <cellStyle name="Normal 11" xfId="6" xr:uid="{6DEE41A6-C6CF-4935-8FD5-9AB6E42DDEBF}"/>
    <cellStyle name="Normal 2" xfId="2" xr:uid="{90BE483F-5CEF-4F2F-9D04-D05D94E5D190}"/>
    <cellStyle name="Normal 3" xfId="8" xr:uid="{AF09A1A4-806C-4584-9E84-33D92D8761AE}"/>
    <cellStyle name="Normal_EEP FANAPEL" xfId="12" xr:uid="{5B8BE500-2CD1-4392-BBD2-0600DBD1E06E}"/>
    <cellStyle name="Normal_FANAPEL INDIVIDUAL" xfId="7" xr:uid="{6EAA6169-FE87-47A2-85DB-DE81E4070190}"/>
    <cellStyle name="Normal_informe1" xfId="5" xr:uid="{C983BE35-FB6D-436B-9BB1-0018076EC52B}"/>
    <cellStyle name="Normal_informe1_Armado Informe Bayer SA" xfId="11" xr:uid="{07BAC482-645B-45DA-9C82-9E4162A4CB4C}"/>
    <cellStyle name="Porcentaje" xfId="4" builtinId="5"/>
    <cellStyle name="Porcentaje 2" xfId="9"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sheetPr>
    <pageSetUpPr fitToPage="1"/>
  </sheetPr>
  <dimension ref="B2:F24"/>
  <sheetViews>
    <sheetView showGridLines="0" tabSelected="1" workbookViewId="0">
      <selection activeCell="K24" sqref="K24"/>
    </sheetView>
  </sheetViews>
  <sheetFormatPr baseColWidth="10" defaultColWidth="11.42578125" defaultRowHeight="15" x14ac:dyDescent="0.25"/>
  <cols>
    <col min="1" max="1" width="3.5703125" style="1" customWidth="1"/>
    <col min="2" max="2" width="34.28515625" style="1" customWidth="1"/>
    <col min="3" max="5" width="19.28515625" style="1" customWidth="1"/>
    <col min="6" max="6" width="22" style="1" customWidth="1"/>
    <col min="7" max="7" width="3.5703125" style="1" customWidth="1"/>
    <col min="8" max="16384" width="11.42578125" style="1"/>
  </cols>
  <sheetData>
    <row r="2" spans="2:6" x14ac:dyDescent="0.25">
      <c r="B2" s="336" t="s">
        <v>333</v>
      </c>
      <c r="C2" s="337"/>
      <c r="D2" s="337"/>
      <c r="E2" s="337"/>
      <c r="F2" s="338"/>
    </row>
    <row r="3" spans="2:6" x14ac:dyDescent="0.25">
      <c r="B3" s="339"/>
      <c r="C3" s="340"/>
      <c r="D3" s="340"/>
      <c r="E3" s="340"/>
      <c r="F3" s="341"/>
    </row>
    <row r="4" spans="2:6" x14ac:dyDescent="0.25">
      <c r="B4" s="339"/>
      <c r="C4" s="340"/>
      <c r="D4" s="340"/>
      <c r="E4" s="340"/>
      <c r="F4" s="341"/>
    </row>
    <row r="5" spans="2:6" x14ac:dyDescent="0.25">
      <c r="B5" s="339"/>
      <c r="C5" s="340"/>
      <c r="D5" s="340"/>
      <c r="E5" s="340"/>
      <c r="F5" s="341"/>
    </row>
    <row r="6" spans="2:6" x14ac:dyDescent="0.25">
      <c r="B6" s="339"/>
      <c r="C6" s="340"/>
      <c r="D6" s="340"/>
      <c r="E6" s="340"/>
      <c r="F6" s="341"/>
    </row>
    <row r="7" spans="2:6" x14ac:dyDescent="0.25">
      <c r="B7" s="339"/>
      <c r="C7" s="340"/>
      <c r="D7" s="340"/>
      <c r="E7" s="340"/>
      <c r="F7" s="341"/>
    </row>
    <row r="8" spans="2:6" x14ac:dyDescent="0.25">
      <c r="B8" s="339"/>
      <c r="C8" s="340"/>
      <c r="D8" s="340"/>
      <c r="E8" s="340"/>
      <c r="F8" s="341"/>
    </row>
    <row r="9" spans="2:6" x14ac:dyDescent="0.25">
      <c r="B9" s="339"/>
      <c r="C9" s="340"/>
      <c r="D9" s="340"/>
      <c r="E9" s="340"/>
      <c r="F9" s="341"/>
    </row>
    <row r="10" spans="2:6" x14ac:dyDescent="0.25">
      <c r="B10" s="339"/>
      <c r="C10" s="340"/>
      <c r="D10" s="340"/>
      <c r="E10" s="340"/>
      <c r="F10" s="341"/>
    </row>
    <row r="11" spans="2:6" x14ac:dyDescent="0.25">
      <c r="B11" s="339"/>
      <c r="C11" s="340"/>
      <c r="D11" s="340"/>
      <c r="E11" s="340"/>
      <c r="F11" s="341"/>
    </row>
    <row r="12" spans="2:6" x14ac:dyDescent="0.25">
      <c r="B12" s="339"/>
      <c r="C12" s="340"/>
      <c r="D12" s="340"/>
      <c r="E12" s="340"/>
      <c r="F12" s="341"/>
    </row>
    <row r="13" spans="2:6" x14ac:dyDescent="0.25">
      <c r="B13" s="339"/>
      <c r="C13" s="340"/>
      <c r="D13" s="340"/>
      <c r="E13" s="340"/>
      <c r="F13" s="341"/>
    </row>
    <row r="14" spans="2:6" x14ac:dyDescent="0.25">
      <c r="B14" s="339"/>
      <c r="C14" s="340"/>
      <c r="D14" s="340"/>
      <c r="E14" s="340"/>
      <c r="F14" s="341"/>
    </row>
    <row r="15" spans="2:6" x14ac:dyDescent="0.25">
      <c r="B15" s="339"/>
      <c r="C15" s="340"/>
      <c r="D15" s="340"/>
      <c r="E15" s="340"/>
      <c r="F15" s="341"/>
    </row>
    <row r="16" spans="2:6" x14ac:dyDescent="0.25">
      <c r="B16" s="339"/>
      <c r="C16" s="340"/>
      <c r="D16" s="340"/>
      <c r="E16" s="340"/>
      <c r="F16" s="341"/>
    </row>
    <row r="17" spans="2:6" x14ac:dyDescent="0.25">
      <c r="B17" s="339"/>
      <c r="C17" s="340"/>
      <c r="D17" s="340"/>
      <c r="E17" s="340"/>
      <c r="F17" s="341"/>
    </row>
    <row r="18" spans="2:6" x14ac:dyDescent="0.25">
      <c r="B18" s="339"/>
      <c r="C18" s="340"/>
      <c r="D18" s="340"/>
      <c r="E18" s="340"/>
      <c r="F18" s="341"/>
    </row>
    <row r="19" spans="2:6" x14ac:dyDescent="0.25">
      <c r="B19" s="339"/>
      <c r="C19" s="340"/>
      <c r="D19" s="340"/>
      <c r="E19" s="340"/>
      <c r="F19" s="341"/>
    </row>
    <row r="20" spans="2:6" x14ac:dyDescent="0.25">
      <c r="B20" s="339"/>
      <c r="C20" s="340"/>
      <c r="D20" s="340"/>
      <c r="E20" s="340"/>
      <c r="F20" s="341"/>
    </row>
    <row r="21" spans="2:6" x14ac:dyDescent="0.25">
      <c r="B21" s="339"/>
      <c r="C21" s="340"/>
      <c r="D21" s="340"/>
      <c r="E21" s="340"/>
      <c r="F21" s="341"/>
    </row>
    <row r="22" spans="2:6" x14ac:dyDescent="0.25">
      <c r="B22" s="339"/>
      <c r="C22" s="340"/>
      <c r="D22" s="340"/>
      <c r="E22" s="340"/>
      <c r="F22" s="341"/>
    </row>
    <row r="23" spans="2:6" x14ac:dyDescent="0.25">
      <c r="B23" s="339"/>
      <c r="C23" s="340"/>
      <c r="D23" s="340"/>
      <c r="E23" s="340"/>
      <c r="F23" s="341"/>
    </row>
    <row r="24" spans="2:6" x14ac:dyDescent="0.25">
      <c r="B24" s="342"/>
      <c r="C24" s="343"/>
      <c r="D24" s="343"/>
      <c r="E24" s="343"/>
      <c r="F24" s="344"/>
    </row>
  </sheetData>
  <mergeCells count="1">
    <mergeCell ref="B2:F24"/>
  </mergeCells>
  <pageMargins left="0.70866141732283472" right="0.70866141732283472" top="0.74803149606299213" bottom="0.74803149606299213" header="0.31496062992125984" footer="0.31496062992125984"/>
  <pageSetup paperSize="9" scale="74"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8221-3AD0-4426-9329-3FF92660BD9B}">
  <sheetPr>
    <tabColor theme="9" tint="-0.249977111117893"/>
    <pageSetUpPr fitToPage="1"/>
  </sheetPr>
  <dimension ref="A1:K26"/>
  <sheetViews>
    <sheetView showGridLines="0" workbookViewId="0">
      <selection activeCell="D13" sqref="D13"/>
    </sheetView>
  </sheetViews>
  <sheetFormatPr baseColWidth="10" defaultColWidth="11.42578125" defaultRowHeight="15" x14ac:dyDescent="0.25"/>
  <cols>
    <col min="1" max="1" width="3.5703125" style="1" customWidth="1"/>
    <col min="2" max="2" width="28.42578125" style="1" bestFit="1" customWidth="1"/>
    <col min="3" max="3" width="56.7109375" style="1" bestFit="1" customWidth="1"/>
    <col min="4" max="4" width="20.5703125" style="1" customWidth="1"/>
    <col min="5" max="5" width="22.85546875" style="1" customWidth="1"/>
    <col min="6" max="6" width="22.42578125" style="1" customWidth="1"/>
    <col min="7" max="7" width="20.7109375" style="1" customWidth="1"/>
    <col min="8" max="8" width="18.7109375" style="1" customWidth="1"/>
    <col min="9" max="9" width="3.5703125" style="1" customWidth="1"/>
    <col min="10" max="10" width="26" style="1" bestFit="1" customWidth="1"/>
    <col min="11" max="11" width="17" style="1" bestFit="1" customWidth="1"/>
    <col min="12" max="12" width="17.5703125" style="1" bestFit="1" customWidth="1"/>
    <col min="13" max="16384" width="11.42578125" style="1"/>
  </cols>
  <sheetData>
    <row r="1" spans="1:8" x14ac:dyDescent="0.25">
      <c r="A1" s="2" t="s">
        <v>17</v>
      </c>
    </row>
    <row r="2" spans="1:8" x14ac:dyDescent="0.25">
      <c r="A2" s="2"/>
      <c r="B2" s="346" t="s">
        <v>256</v>
      </c>
      <c r="C2" s="346"/>
      <c r="D2" s="346"/>
      <c r="E2" s="346"/>
      <c r="F2" s="346"/>
      <c r="G2" s="346"/>
      <c r="H2" s="346"/>
    </row>
    <row r="3" spans="1:8" x14ac:dyDescent="0.25">
      <c r="B3" s="345" t="s">
        <v>1</v>
      </c>
      <c r="C3" s="345"/>
      <c r="D3" s="345"/>
      <c r="E3" s="345"/>
      <c r="F3" s="345"/>
      <c r="G3" s="345"/>
      <c r="H3" s="345"/>
    </row>
    <row r="4" spans="1:8" x14ac:dyDescent="0.25">
      <c r="B4" s="373" t="s">
        <v>406</v>
      </c>
      <c r="C4" s="373"/>
      <c r="D4" s="373"/>
      <c r="E4" s="373"/>
      <c r="F4" s="373"/>
      <c r="G4" s="373"/>
      <c r="H4" s="373"/>
    </row>
    <row r="5" spans="1:8" x14ac:dyDescent="0.25">
      <c r="B5" s="365" t="s">
        <v>353</v>
      </c>
      <c r="C5" s="365"/>
      <c r="D5" s="365"/>
      <c r="E5" s="365"/>
      <c r="F5" s="365"/>
      <c r="G5" s="365"/>
      <c r="H5" s="365"/>
    </row>
    <row r="7" spans="1:8" ht="30" x14ac:dyDescent="0.25">
      <c r="B7" s="3" t="s">
        <v>172</v>
      </c>
      <c r="C7" s="17" t="s">
        <v>257</v>
      </c>
      <c r="D7" s="8" t="s">
        <v>258</v>
      </c>
      <c r="E7" s="17" t="s">
        <v>259</v>
      </c>
      <c r="F7" s="8" t="s">
        <v>260</v>
      </c>
      <c r="G7" s="8" t="s">
        <v>261</v>
      </c>
      <c r="H7" s="8" t="s">
        <v>262</v>
      </c>
    </row>
    <row r="8" spans="1:8" x14ac:dyDescent="0.25">
      <c r="B8" s="18" t="s">
        <v>263</v>
      </c>
      <c r="C8" s="330"/>
      <c r="D8" s="20"/>
      <c r="E8" s="19"/>
      <c r="F8" s="4"/>
      <c r="G8" s="4"/>
      <c r="H8" s="5"/>
    </row>
    <row r="9" spans="1:8" x14ac:dyDescent="0.25">
      <c r="B9" s="21" t="s">
        <v>368</v>
      </c>
      <c r="C9" s="22" t="s">
        <v>369</v>
      </c>
      <c r="D9" s="329">
        <v>6391809808</v>
      </c>
      <c r="E9" s="23">
        <v>6391809808</v>
      </c>
      <c r="F9" s="23">
        <v>500000</v>
      </c>
      <c r="G9" s="23">
        <v>6391809808</v>
      </c>
      <c r="H9" s="24"/>
    </row>
    <row r="10" spans="1:8" x14ac:dyDescent="0.25">
      <c r="B10" s="27" t="s">
        <v>306</v>
      </c>
      <c r="C10" s="331"/>
      <c r="D10" s="29"/>
      <c r="E10" s="29">
        <f>SUM(E9:E9)</f>
        <v>6391809808</v>
      </c>
      <c r="F10" s="30"/>
      <c r="G10" s="29"/>
      <c r="H10" s="31"/>
    </row>
    <row r="11" spans="1:8" x14ac:dyDescent="0.25">
      <c r="B11" s="22" t="s">
        <v>370</v>
      </c>
      <c r="C11" s="22" t="s">
        <v>371</v>
      </c>
      <c r="D11" s="32"/>
      <c r="E11" s="32">
        <v>40309.870000000003</v>
      </c>
      <c r="F11" s="33">
        <v>40309.870000000003</v>
      </c>
      <c r="G11" s="32">
        <v>1000</v>
      </c>
      <c r="H11" s="25">
        <v>40309.870000000003</v>
      </c>
    </row>
    <row r="12" spans="1:8" x14ac:dyDescent="0.25">
      <c r="B12" s="22" t="s">
        <v>370</v>
      </c>
      <c r="C12" s="22" t="s">
        <v>372</v>
      </c>
      <c r="D12" s="32"/>
      <c r="E12" s="32">
        <v>412930.24</v>
      </c>
      <c r="F12" s="33">
        <v>412930.24</v>
      </c>
      <c r="G12" s="32">
        <v>1000</v>
      </c>
      <c r="H12" s="25">
        <v>412930.24</v>
      </c>
    </row>
    <row r="13" spans="1:8" x14ac:dyDescent="0.25">
      <c r="B13" s="22" t="s">
        <v>370</v>
      </c>
      <c r="C13" s="22" t="s">
        <v>416</v>
      </c>
      <c r="D13" s="32" t="s">
        <v>419</v>
      </c>
      <c r="E13" s="32">
        <v>833436.3</v>
      </c>
      <c r="F13" s="33">
        <v>833436.3</v>
      </c>
      <c r="G13" s="32">
        <v>1000</v>
      </c>
      <c r="H13" s="25">
        <v>833436.3</v>
      </c>
    </row>
    <row r="14" spans="1:8" x14ac:dyDescent="0.25">
      <c r="B14" s="22" t="s">
        <v>370</v>
      </c>
      <c r="C14" s="22" t="s">
        <v>373</v>
      </c>
      <c r="D14" s="32"/>
      <c r="E14" s="32">
        <v>684885.27</v>
      </c>
      <c r="F14" s="33">
        <v>684885.27</v>
      </c>
      <c r="G14" s="32">
        <v>1000</v>
      </c>
      <c r="H14" s="25">
        <v>684885.27</v>
      </c>
    </row>
    <row r="15" spans="1:8" x14ac:dyDescent="0.25">
      <c r="B15" s="22" t="s">
        <v>370</v>
      </c>
      <c r="C15" s="22" t="s">
        <v>417</v>
      </c>
      <c r="D15" s="32"/>
      <c r="E15" s="32">
        <v>80654.45</v>
      </c>
      <c r="F15" s="33">
        <v>80654.45</v>
      </c>
      <c r="G15" s="32">
        <v>1000</v>
      </c>
      <c r="H15" s="25">
        <v>80654.45</v>
      </c>
    </row>
    <row r="16" spans="1:8" x14ac:dyDescent="0.25">
      <c r="B16" s="22" t="s">
        <v>370</v>
      </c>
      <c r="C16" s="22" t="s">
        <v>418</v>
      </c>
      <c r="D16" s="32"/>
      <c r="E16" s="32">
        <v>366234.51</v>
      </c>
      <c r="F16" s="33">
        <v>366234.51</v>
      </c>
      <c r="G16" s="32">
        <v>1000</v>
      </c>
      <c r="H16" s="25">
        <v>366234.51</v>
      </c>
    </row>
    <row r="17" spans="2:11" x14ac:dyDescent="0.25">
      <c r="B17" s="22" t="s">
        <v>370</v>
      </c>
      <c r="C17" s="22" t="s">
        <v>374</v>
      </c>
      <c r="D17" s="32"/>
      <c r="E17" s="32">
        <v>274243.96999999997</v>
      </c>
      <c r="F17" s="33">
        <v>274243.96999999997</v>
      </c>
      <c r="G17" s="32">
        <v>1000</v>
      </c>
      <c r="H17" s="25">
        <v>274243.96999999997</v>
      </c>
    </row>
    <row r="18" spans="2:11" x14ac:dyDescent="0.25">
      <c r="B18" s="27" t="s">
        <v>307</v>
      </c>
      <c r="C18" s="34"/>
      <c r="D18" s="32"/>
      <c r="E18" s="35">
        <f>SUM(E11:E17)</f>
        <v>2692694.6100000003</v>
      </c>
      <c r="F18" s="36"/>
      <c r="G18" s="32"/>
      <c r="H18" s="25"/>
    </row>
    <row r="19" spans="2:11" x14ac:dyDescent="0.25">
      <c r="B19" s="275" t="s">
        <v>308</v>
      </c>
      <c r="C19" s="37"/>
      <c r="D19" s="29"/>
      <c r="E19" s="35">
        <f>+'06'!C76</f>
        <v>7789.9</v>
      </c>
      <c r="F19" s="30"/>
      <c r="G19" s="29"/>
      <c r="H19" s="31"/>
    </row>
    <row r="20" spans="2:11" x14ac:dyDescent="0.25">
      <c r="B20" s="27" t="s">
        <v>309</v>
      </c>
      <c r="C20" s="37"/>
      <c r="D20" s="29"/>
      <c r="E20" s="29">
        <f>SUM(E11:E17)*E19</f>
        <v>20975821742.439003</v>
      </c>
      <c r="F20" s="30"/>
      <c r="G20" s="29"/>
      <c r="H20" s="31"/>
      <c r="J20" s="38"/>
      <c r="K20" s="16"/>
    </row>
    <row r="21" spans="2:11" x14ac:dyDescent="0.25">
      <c r="B21" s="278" t="s">
        <v>411</v>
      </c>
      <c r="C21" s="279"/>
      <c r="D21" s="39"/>
      <c r="E21" s="39">
        <f>+E20+E10</f>
        <v>27367631550.439003</v>
      </c>
      <c r="F21" s="40"/>
      <c r="G21" s="40"/>
      <c r="H21" s="40"/>
      <c r="K21" s="26"/>
    </row>
    <row r="22" spans="2:11" x14ac:dyDescent="0.25">
      <c r="B22" s="278" t="s">
        <v>313</v>
      </c>
      <c r="C22" s="279"/>
      <c r="D22" s="39"/>
      <c r="E22" s="39">
        <v>25234582593</v>
      </c>
      <c r="F22" s="40"/>
      <c r="G22" s="40"/>
      <c r="H22" s="40"/>
    </row>
    <row r="23" spans="2:11" x14ac:dyDescent="0.25">
      <c r="E23" s="171"/>
    </row>
    <row r="26" spans="2:11" x14ac:dyDescent="0.25">
      <c r="E26" s="26"/>
    </row>
  </sheetData>
  <mergeCells count="4">
    <mergeCell ref="B2:H2"/>
    <mergeCell ref="B3:H3"/>
    <mergeCell ref="B4:H4"/>
    <mergeCell ref="B5:H5"/>
  </mergeCells>
  <hyperlinks>
    <hyperlink ref="A1" location="INDICE!A1" display="INDICE" xr:uid="{629C06E0-136D-4021-BE4D-EC6A10B7B4CF}"/>
  </hyperlinks>
  <pageMargins left="0.70866141732283472" right="0.70866141732283472" top="0.74803149606299213" bottom="0.74803149606299213" header="0.31496062992125984" footer="0.31496062992125984"/>
  <pageSetup paperSize="9" scale="67" fitToHeight="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97D1-A740-43DB-BBD4-63912CCB8CBC}">
  <sheetPr>
    <tabColor theme="9" tint="-0.249977111117893"/>
    <pageSetUpPr fitToPage="1"/>
  </sheetPr>
  <dimension ref="A1:F11"/>
  <sheetViews>
    <sheetView showGridLines="0" workbookViewId="0">
      <selection activeCell="E11" sqref="E11"/>
    </sheetView>
  </sheetViews>
  <sheetFormatPr baseColWidth="10" defaultColWidth="11.42578125" defaultRowHeight="15" x14ac:dyDescent="0.25"/>
  <cols>
    <col min="1" max="1" width="3.7109375" style="1" customWidth="1"/>
    <col min="2" max="2" width="26.7109375" style="1" bestFit="1" customWidth="1"/>
    <col min="3" max="3" width="18.140625" style="1" bestFit="1" customWidth="1"/>
    <col min="4" max="4" width="16.85546875" style="1" bestFit="1" customWidth="1"/>
    <col min="5" max="5" width="15.5703125" style="1" bestFit="1" customWidth="1"/>
    <col min="6" max="6" width="14.140625" style="1" customWidth="1"/>
    <col min="7" max="7" width="3.7109375" style="1" customWidth="1"/>
    <col min="8" max="16384" width="11.42578125" style="1"/>
  </cols>
  <sheetData>
    <row r="1" spans="1:6" x14ac:dyDescent="0.25">
      <c r="A1" s="2" t="s">
        <v>17</v>
      </c>
    </row>
    <row r="2" spans="1:6" x14ac:dyDescent="0.25">
      <c r="A2" s="2"/>
      <c r="B2" s="245" t="s">
        <v>264</v>
      </c>
      <c r="C2" s="245"/>
      <c r="D2" s="245"/>
      <c r="E2" s="245"/>
      <c r="F2" s="245"/>
    </row>
    <row r="3" spans="1:6" x14ac:dyDescent="0.25">
      <c r="B3" s="244" t="s">
        <v>1</v>
      </c>
      <c r="C3" s="244"/>
      <c r="D3" s="244"/>
      <c r="E3" s="244"/>
      <c r="F3" s="244"/>
    </row>
    <row r="4" spans="1:6" x14ac:dyDescent="0.25">
      <c r="B4" s="255" t="s">
        <v>348</v>
      </c>
      <c r="C4" s="255"/>
      <c r="D4" s="255"/>
      <c r="E4" s="255"/>
      <c r="F4" s="255"/>
    </row>
    <row r="5" spans="1:6" x14ac:dyDescent="0.25">
      <c r="B5" s="276">
        <v>45565</v>
      </c>
      <c r="C5" s="255"/>
      <c r="D5" s="255"/>
      <c r="E5" s="255"/>
      <c r="F5" s="255"/>
    </row>
    <row r="7" spans="1:6" ht="30" x14ac:dyDescent="0.25">
      <c r="B7" s="302" t="s">
        <v>343</v>
      </c>
      <c r="C7" s="6" t="s">
        <v>344</v>
      </c>
      <c r="D7" s="7" t="s">
        <v>345</v>
      </c>
      <c r="E7" s="6" t="s">
        <v>346</v>
      </c>
      <c r="F7" s="8" t="s">
        <v>347</v>
      </c>
    </row>
    <row r="8" spans="1:6" x14ac:dyDescent="0.25">
      <c r="B8" s="303">
        <v>45476</v>
      </c>
      <c r="C8" s="304" t="s">
        <v>375</v>
      </c>
      <c r="D8" s="304">
        <v>50698849</v>
      </c>
      <c r="E8" s="304">
        <v>50416376.326575339</v>
      </c>
      <c r="F8" s="305">
        <v>45596</v>
      </c>
    </row>
    <row r="9" spans="1:6" x14ac:dyDescent="0.25">
      <c r="B9" s="303"/>
      <c r="C9" s="304"/>
      <c r="D9" s="304"/>
      <c r="E9" s="304"/>
      <c r="F9" s="305"/>
    </row>
    <row r="10" spans="1:6" x14ac:dyDescent="0.25">
      <c r="B10" s="12">
        <f>+B5</f>
        <v>45565</v>
      </c>
      <c r="C10" s="304">
        <v>0</v>
      </c>
      <c r="D10" s="304">
        <v>0</v>
      </c>
      <c r="E10" s="306">
        <f>SUM(E8:E9)</f>
        <v>50416376.326575339</v>
      </c>
      <c r="F10" s="304">
        <v>0</v>
      </c>
    </row>
    <row r="11" spans="1:6" x14ac:dyDescent="0.25">
      <c r="B11" s="12">
        <v>45291</v>
      </c>
      <c r="C11" s="13">
        <v>0</v>
      </c>
      <c r="D11" s="13">
        <v>0</v>
      </c>
      <c r="E11" s="13">
        <v>79604772</v>
      </c>
      <c r="F11" s="13">
        <v>0</v>
      </c>
    </row>
  </sheetData>
  <hyperlinks>
    <hyperlink ref="A1" location="INDICE!A1" display="INDICE" xr:uid="{BCD98FC5-D664-42DF-A1A6-DE412CEA7AF1}"/>
  </hyperlinks>
  <pageMargins left="0.70866141732283472" right="0.70866141732283472" top="0.74803149606299213" bottom="0.74803149606299213" header="0.31496062992125984" footer="0.31496062992125984"/>
  <pageSetup paperSize="9" scale="91" fitToHeight="5" orientation="portrait" r:id="rId1"/>
  <ignoredErrors>
    <ignoredError sqref="E1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9D7A7-9DAF-4158-A53B-FF167A55742E}">
  <sheetPr>
    <tabColor theme="9" tint="-0.249977111117893"/>
    <pageSetUpPr fitToPage="1"/>
  </sheetPr>
  <dimension ref="A1:M10"/>
  <sheetViews>
    <sheetView showGridLines="0" workbookViewId="0">
      <selection activeCell="M16" sqref="M16"/>
    </sheetView>
  </sheetViews>
  <sheetFormatPr baseColWidth="10" defaultColWidth="11.42578125" defaultRowHeight="15" x14ac:dyDescent="0.25"/>
  <cols>
    <col min="1" max="1" width="3.7109375" style="1" customWidth="1"/>
    <col min="2" max="2" width="26.7109375" style="1" bestFit="1" customWidth="1"/>
    <col min="3" max="3" width="18.140625" style="1" bestFit="1" customWidth="1"/>
    <col min="4" max="4" width="16.85546875" style="1" bestFit="1" customWidth="1"/>
    <col min="5" max="5" width="15.5703125" style="1" bestFit="1" customWidth="1"/>
    <col min="6" max="6" width="14.140625" style="1" customWidth="1"/>
    <col min="7" max="7" width="18.140625" style="1" bestFit="1" customWidth="1"/>
    <col min="8" max="8" width="19.42578125" style="1" bestFit="1" customWidth="1"/>
    <col min="9" max="10" width="9.42578125" style="1" customWidth="1"/>
    <col min="11" max="12" width="19.42578125" style="1" bestFit="1" customWidth="1"/>
    <col min="13" max="13" width="18.140625" style="1" bestFit="1" customWidth="1"/>
    <col min="14" max="14" width="3.7109375" style="1" customWidth="1"/>
    <col min="15" max="16384" width="11.42578125" style="1"/>
  </cols>
  <sheetData>
    <row r="1" spans="1:13" x14ac:dyDescent="0.25">
      <c r="A1" s="2" t="s">
        <v>17</v>
      </c>
    </row>
    <row r="2" spans="1:13" x14ac:dyDescent="0.25">
      <c r="A2" s="2"/>
      <c r="B2" s="245" t="s">
        <v>349</v>
      </c>
      <c r="C2" s="245"/>
      <c r="D2" s="245"/>
      <c r="E2" s="245"/>
      <c r="F2" s="245"/>
      <c r="G2" s="245"/>
      <c r="H2" s="245"/>
      <c r="I2" s="245"/>
      <c r="J2" s="245"/>
      <c r="K2" s="245"/>
      <c r="L2" s="245"/>
      <c r="M2" s="245"/>
    </row>
    <row r="3" spans="1:13" x14ac:dyDescent="0.25">
      <c r="B3" s="244" t="s">
        <v>1</v>
      </c>
      <c r="C3" s="244"/>
      <c r="D3" s="244"/>
      <c r="E3" s="244"/>
      <c r="F3" s="244"/>
      <c r="G3" s="244"/>
      <c r="H3" s="244"/>
      <c r="I3" s="244"/>
      <c r="J3" s="244"/>
      <c r="K3" s="244"/>
      <c r="L3" s="244"/>
      <c r="M3" s="244"/>
    </row>
    <row r="4" spans="1:13" x14ac:dyDescent="0.25">
      <c r="B4" s="255" t="s">
        <v>408</v>
      </c>
      <c r="C4" s="255"/>
      <c r="D4" s="255"/>
      <c r="E4" s="255"/>
      <c r="F4" s="255"/>
      <c r="G4" s="255"/>
      <c r="H4" s="255"/>
      <c r="I4" s="255"/>
      <c r="J4" s="255"/>
      <c r="K4" s="255"/>
      <c r="L4" s="255"/>
      <c r="M4" s="255"/>
    </row>
    <row r="6" spans="1:13" ht="15" customHeight="1" x14ac:dyDescent="0.25">
      <c r="B6" s="374" t="s">
        <v>141</v>
      </c>
      <c r="C6" s="256" t="s">
        <v>265</v>
      </c>
      <c r="D6" s="257"/>
      <c r="E6" s="257"/>
      <c r="F6" s="257"/>
      <c r="G6" s="258"/>
      <c r="H6" s="259" t="s">
        <v>266</v>
      </c>
      <c r="I6" s="260"/>
      <c r="J6" s="260"/>
      <c r="K6" s="260"/>
      <c r="L6" s="261"/>
      <c r="M6" s="375" t="s">
        <v>267</v>
      </c>
    </row>
    <row r="7" spans="1:13" ht="45" x14ac:dyDescent="0.25">
      <c r="B7" s="374"/>
      <c r="C7" s="6" t="s">
        <v>268</v>
      </c>
      <c r="D7" s="7" t="s">
        <v>269</v>
      </c>
      <c r="E7" s="6" t="s">
        <v>270</v>
      </c>
      <c r="F7" s="8" t="s">
        <v>271</v>
      </c>
      <c r="G7" s="8" t="s">
        <v>272</v>
      </c>
      <c r="H7" s="8" t="s">
        <v>273</v>
      </c>
      <c r="I7" s="8" t="s">
        <v>269</v>
      </c>
      <c r="J7" s="8" t="s">
        <v>270</v>
      </c>
      <c r="K7" s="8" t="s">
        <v>274</v>
      </c>
      <c r="L7" s="8" t="s">
        <v>275</v>
      </c>
      <c r="M7" s="376"/>
    </row>
    <row r="8" spans="1:13" x14ac:dyDescent="0.25">
      <c r="B8" s="9" t="s">
        <v>276</v>
      </c>
      <c r="C8" s="10">
        <v>611165095</v>
      </c>
      <c r="D8" s="10">
        <v>0</v>
      </c>
      <c r="E8" s="10">
        <v>0</v>
      </c>
      <c r="F8" s="11">
        <v>0</v>
      </c>
      <c r="G8" s="136">
        <f>+C8+D8-E8+F8</f>
        <v>611165095</v>
      </c>
      <c r="H8" s="11">
        <v>-450014668</v>
      </c>
      <c r="I8" s="11"/>
      <c r="J8" s="11"/>
      <c r="K8" s="11">
        <v>-34737174</v>
      </c>
      <c r="L8" s="136">
        <f>+H8+I8-J8+K8</f>
        <v>-484751842</v>
      </c>
      <c r="M8" s="136">
        <f>+G8+L8</f>
        <v>126413253</v>
      </c>
    </row>
    <row r="9" spans="1:13" x14ac:dyDescent="0.25">
      <c r="B9" s="12">
        <v>45565</v>
      </c>
      <c r="C9" s="13">
        <f t="shared" ref="C9:M9" si="0">SUM(C8)</f>
        <v>611165095</v>
      </c>
      <c r="D9" s="13">
        <f t="shared" si="0"/>
        <v>0</v>
      </c>
      <c r="E9" s="13">
        <f t="shared" si="0"/>
        <v>0</v>
      </c>
      <c r="F9" s="13">
        <f t="shared" si="0"/>
        <v>0</v>
      </c>
      <c r="G9" s="13">
        <f t="shared" si="0"/>
        <v>611165095</v>
      </c>
      <c r="H9" s="13">
        <f t="shared" si="0"/>
        <v>-450014668</v>
      </c>
      <c r="I9" s="13">
        <f t="shared" si="0"/>
        <v>0</v>
      </c>
      <c r="J9" s="13">
        <f t="shared" si="0"/>
        <v>0</v>
      </c>
      <c r="K9" s="13">
        <f t="shared" si="0"/>
        <v>-34737174</v>
      </c>
      <c r="L9" s="13">
        <f t="shared" si="0"/>
        <v>-484751842</v>
      </c>
      <c r="M9" s="13">
        <f t="shared" si="0"/>
        <v>126413253</v>
      </c>
    </row>
    <row r="10" spans="1:13" x14ac:dyDescent="0.25">
      <c r="B10" s="12">
        <v>45291</v>
      </c>
      <c r="C10" s="14">
        <v>545710549</v>
      </c>
      <c r="D10" s="14">
        <v>65454546</v>
      </c>
      <c r="E10" s="14">
        <v>0</v>
      </c>
      <c r="F10" s="14">
        <v>0</v>
      </c>
      <c r="G10" s="13">
        <v>611165095</v>
      </c>
      <c r="H10" s="14">
        <v>-340652985</v>
      </c>
      <c r="I10" s="14">
        <v>0</v>
      </c>
      <c r="J10" s="14">
        <v>0</v>
      </c>
      <c r="K10" s="14">
        <v>-109361683</v>
      </c>
      <c r="L10" s="13">
        <v>-450014668</v>
      </c>
      <c r="M10" s="14">
        <v>161150427</v>
      </c>
    </row>
  </sheetData>
  <mergeCells count="2">
    <mergeCell ref="B6:B7"/>
    <mergeCell ref="M6:M7"/>
  </mergeCells>
  <hyperlinks>
    <hyperlink ref="A1" location="INDICE!A1" display="INDICE" xr:uid="{9E9CD096-9EBB-43F2-9BBF-646C1719D207}"/>
  </hyperlinks>
  <pageMargins left="0.70866141732283472" right="0.70866141732283472" top="0.74803149606299213" bottom="0.74803149606299213" header="0.31496062992125984" footer="0.31496062992125984"/>
  <pageSetup paperSize="9" scale="62" fitToHeight="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2244-4625-4B2A-84A7-493E3A22F121}">
  <sheetPr>
    <tabColor theme="9" tint="-0.249977111117893"/>
    <pageSetUpPr fitToPage="1"/>
  </sheetPr>
  <dimension ref="A1:F38"/>
  <sheetViews>
    <sheetView showGridLines="0" topLeftCell="A22" workbookViewId="0">
      <selection activeCell="I36" sqref="I36"/>
    </sheetView>
  </sheetViews>
  <sheetFormatPr baseColWidth="10" defaultColWidth="11.42578125" defaultRowHeight="15" x14ac:dyDescent="0.25"/>
  <cols>
    <col min="1" max="1" width="3.7109375" style="1" customWidth="1"/>
    <col min="2" max="2" width="45.42578125" style="1" customWidth="1"/>
    <col min="3" max="3" width="20.85546875" style="1" customWidth="1"/>
    <col min="4" max="4" width="27.28515625" style="1" bestFit="1" customWidth="1"/>
    <col min="5" max="6" width="20" style="1" customWidth="1"/>
    <col min="7" max="7" width="3.7109375" style="1" customWidth="1"/>
    <col min="8" max="10" width="11.42578125" style="1"/>
    <col min="11" max="11" width="14.140625" style="1" bestFit="1" customWidth="1"/>
    <col min="12" max="16384" width="11.42578125" style="1"/>
  </cols>
  <sheetData>
    <row r="1" spans="1:6" x14ac:dyDescent="0.25">
      <c r="A1" s="2" t="s">
        <v>17</v>
      </c>
    </row>
    <row r="2" spans="1:6" x14ac:dyDescent="0.25">
      <c r="A2" s="2"/>
      <c r="B2" s="245" t="s">
        <v>359</v>
      </c>
      <c r="C2" s="245"/>
      <c r="D2" s="245"/>
      <c r="E2" s="245"/>
      <c r="F2" s="245"/>
    </row>
    <row r="3" spans="1:6" x14ac:dyDescent="0.25">
      <c r="B3" s="244" t="s">
        <v>1</v>
      </c>
      <c r="C3" s="244"/>
      <c r="D3" s="244"/>
      <c r="E3" s="244"/>
      <c r="F3" s="244"/>
    </row>
    <row r="4" spans="1:6" x14ac:dyDescent="0.25">
      <c r="B4" s="255" t="s">
        <v>362</v>
      </c>
      <c r="C4" s="255"/>
      <c r="D4" s="255"/>
      <c r="E4" s="255"/>
      <c r="F4" s="255"/>
    </row>
    <row r="6" spans="1:6" x14ac:dyDescent="0.25">
      <c r="B6" s="86" t="s">
        <v>61</v>
      </c>
      <c r="C6" s="86"/>
      <c r="D6" s="86"/>
    </row>
    <row r="7" spans="1:6" x14ac:dyDescent="0.25">
      <c r="B7" s="1" t="s">
        <v>354</v>
      </c>
    </row>
    <row r="8" spans="1:6" x14ac:dyDescent="0.25">
      <c r="B8" s="58" t="s">
        <v>50</v>
      </c>
      <c r="C8" s="58" t="s">
        <v>363</v>
      </c>
      <c r="D8" s="58" t="s">
        <v>364</v>
      </c>
      <c r="E8" s="59">
        <f>+'02'!D7</f>
        <v>45565</v>
      </c>
      <c r="F8" s="59">
        <f>+'02'!E7</f>
        <v>45291</v>
      </c>
    </row>
    <row r="9" spans="1:6" x14ac:dyDescent="0.25">
      <c r="B9" s="281" t="s">
        <v>379</v>
      </c>
      <c r="C9" s="281" t="s">
        <v>380</v>
      </c>
      <c r="D9" s="281" t="s">
        <v>381</v>
      </c>
      <c r="E9" s="282">
        <v>152574047</v>
      </c>
      <c r="F9" s="283">
        <v>0</v>
      </c>
    </row>
    <row r="10" spans="1:6" x14ac:dyDescent="0.25">
      <c r="B10" s="281" t="s">
        <v>376</v>
      </c>
      <c r="C10" s="281" t="s">
        <v>377</v>
      </c>
      <c r="D10" s="281" t="s">
        <v>387</v>
      </c>
      <c r="E10" s="282">
        <v>27099582</v>
      </c>
      <c r="F10" s="283">
        <v>58849897</v>
      </c>
    </row>
    <row r="11" spans="1:6" x14ac:dyDescent="0.25">
      <c r="B11" s="281" t="s">
        <v>328</v>
      </c>
      <c r="C11" s="281" t="s">
        <v>327</v>
      </c>
      <c r="D11" s="281" t="s">
        <v>381</v>
      </c>
      <c r="E11" s="282">
        <v>10273099</v>
      </c>
      <c r="F11" s="283">
        <v>0</v>
      </c>
    </row>
    <row r="12" spans="1:6" x14ac:dyDescent="0.25">
      <c r="B12" s="281" t="s">
        <v>49</v>
      </c>
      <c r="C12" s="281" t="s">
        <v>48</v>
      </c>
      <c r="D12" s="281" t="s">
        <v>382</v>
      </c>
      <c r="E12" s="282">
        <v>6000000</v>
      </c>
      <c r="F12" s="283">
        <v>6000000</v>
      </c>
    </row>
    <row r="13" spans="1:6" x14ac:dyDescent="0.25">
      <c r="B13" s="281" t="s">
        <v>385</v>
      </c>
      <c r="C13" s="281" t="s">
        <v>388</v>
      </c>
      <c r="D13" s="281" t="s">
        <v>382</v>
      </c>
      <c r="E13" s="282">
        <v>0</v>
      </c>
      <c r="F13" s="283">
        <v>3999996</v>
      </c>
    </row>
    <row r="14" spans="1:6" x14ac:dyDescent="0.25">
      <c r="B14" s="284" t="s">
        <v>355</v>
      </c>
      <c r="C14" s="284"/>
      <c r="D14" s="284"/>
      <c r="E14" s="285">
        <f>SUM(E9:E13)</f>
        <v>195946728</v>
      </c>
      <c r="F14" s="285">
        <f>SUM(F9:F13)</f>
        <v>68849893</v>
      </c>
    </row>
    <row r="16" spans="1:6" x14ac:dyDescent="0.25">
      <c r="B16" s="86" t="s">
        <v>63</v>
      </c>
      <c r="C16" s="86"/>
      <c r="D16" s="86"/>
      <c r="E16" s="26"/>
    </row>
    <row r="17" spans="2:6" x14ac:dyDescent="0.25">
      <c r="B17" s="1" t="s">
        <v>68</v>
      </c>
    </row>
    <row r="18" spans="2:6" x14ac:dyDescent="0.25">
      <c r="B18" s="286" t="s">
        <v>50</v>
      </c>
      <c r="C18" s="58" t="s">
        <v>363</v>
      </c>
      <c r="D18" s="58" t="s">
        <v>364</v>
      </c>
      <c r="E18" s="287">
        <f>+E8</f>
        <v>45565</v>
      </c>
      <c r="F18" s="287">
        <f>+F8</f>
        <v>45291</v>
      </c>
    </row>
    <row r="19" spans="2:6" x14ac:dyDescent="0.25">
      <c r="B19" s="281" t="s">
        <v>376</v>
      </c>
      <c r="C19" s="281" t="s">
        <v>377</v>
      </c>
      <c r="D19" s="281" t="s">
        <v>378</v>
      </c>
      <c r="E19" s="320">
        <v>1281237721</v>
      </c>
      <c r="F19" s="131">
        <v>1287229553</v>
      </c>
    </row>
    <row r="20" spans="2:6" x14ac:dyDescent="0.25">
      <c r="B20" s="281" t="s">
        <v>376</v>
      </c>
      <c r="C20" s="281" t="s">
        <v>377</v>
      </c>
      <c r="D20" s="281" t="s">
        <v>383</v>
      </c>
      <c r="E20" s="320">
        <v>54923801</v>
      </c>
      <c r="F20" s="131">
        <v>0</v>
      </c>
    </row>
    <row r="21" spans="2:6" x14ac:dyDescent="0.25">
      <c r="B21" s="281" t="s">
        <v>376</v>
      </c>
      <c r="C21" s="281" t="s">
        <v>377</v>
      </c>
      <c r="D21" s="281" t="s">
        <v>414</v>
      </c>
      <c r="E21" s="320">
        <v>6875000</v>
      </c>
      <c r="F21" s="131">
        <v>0</v>
      </c>
    </row>
    <row r="22" spans="2:6" x14ac:dyDescent="0.25">
      <c r="B22" s="27" t="s">
        <v>355</v>
      </c>
      <c r="C22" s="27"/>
      <c r="D22" s="27"/>
      <c r="E22" s="321">
        <f>SUM(E19:E21)</f>
        <v>1343036522</v>
      </c>
      <c r="F22" s="285">
        <f>SUM(F19:F21)</f>
        <v>1287229553</v>
      </c>
    </row>
    <row r="24" spans="2:6" x14ac:dyDescent="0.25">
      <c r="B24" s="43" t="s">
        <v>356</v>
      </c>
      <c r="C24" s="43"/>
      <c r="D24" s="43"/>
    </row>
    <row r="25" spans="2:6" x14ac:dyDescent="0.25">
      <c r="B25" s="288" t="s">
        <v>356</v>
      </c>
      <c r="C25" s="58" t="s">
        <v>363</v>
      </c>
      <c r="D25" s="58" t="s">
        <v>364</v>
      </c>
      <c r="E25" s="319">
        <f>+'03'!D7</f>
        <v>45565</v>
      </c>
      <c r="F25" s="319">
        <f>+'03'!E7</f>
        <v>45199</v>
      </c>
    </row>
    <row r="26" spans="2:6" x14ac:dyDescent="0.25">
      <c r="B26" s="281" t="s">
        <v>49</v>
      </c>
      <c r="C26" s="281" t="s">
        <v>48</v>
      </c>
      <c r="D26" s="281" t="s">
        <v>384</v>
      </c>
      <c r="E26" s="322">
        <v>816268</v>
      </c>
      <c r="F26" s="129">
        <v>160498</v>
      </c>
    </row>
    <row r="27" spans="2:6" x14ac:dyDescent="0.25">
      <c r="B27" s="281" t="s">
        <v>376</v>
      </c>
      <c r="C27" s="281" t="s">
        <v>377</v>
      </c>
      <c r="D27" s="281" t="s">
        <v>383</v>
      </c>
      <c r="E27" s="322">
        <v>272727</v>
      </c>
      <c r="F27" s="129">
        <v>1363636</v>
      </c>
    </row>
    <row r="28" spans="2:6" x14ac:dyDescent="0.25">
      <c r="B28" s="281" t="s">
        <v>385</v>
      </c>
      <c r="C28" s="281" t="s">
        <v>386</v>
      </c>
      <c r="D28" s="281" t="s">
        <v>384</v>
      </c>
      <c r="E28" s="322">
        <v>0</v>
      </c>
      <c r="F28" s="129">
        <v>744421</v>
      </c>
    </row>
    <row r="29" spans="2:6" x14ac:dyDescent="0.25">
      <c r="B29" s="289" t="s">
        <v>96</v>
      </c>
      <c r="C29" s="289"/>
      <c r="D29" s="289"/>
      <c r="E29" s="323">
        <f>SUM(E26:E28)</f>
        <v>1088995</v>
      </c>
      <c r="F29" s="290">
        <f>SUM(F26:F28)</f>
        <v>2268555</v>
      </c>
    </row>
    <row r="31" spans="2:6" x14ac:dyDescent="0.25">
      <c r="B31" s="43" t="s">
        <v>97</v>
      </c>
      <c r="C31" s="43"/>
      <c r="D31" s="43"/>
    </row>
    <row r="32" spans="2:6" x14ac:dyDescent="0.25">
      <c r="B32" s="291" t="s">
        <v>357</v>
      </c>
      <c r="C32" s="58" t="s">
        <v>363</v>
      </c>
      <c r="D32" s="58" t="s">
        <v>364</v>
      </c>
      <c r="E32" s="324">
        <f>+E25</f>
        <v>45565</v>
      </c>
      <c r="F32" s="318">
        <f>+F25</f>
        <v>45199</v>
      </c>
    </row>
    <row r="33" spans="2:6" x14ac:dyDescent="0.25">
      <c r="B33" s="281" t="s">
        <v>376</v>
      </c>
      <c r="C33" s="281" t="s">
        <v>377</v>
      </c>
      <c r="D33" s="281" t="s">
        <v>378</v>
      </c>
      <c r="E33" s="325">
        <v>10574080344</v>
      </c>
      <c r="F33" s="335">
        <v>9128186711</v>
      </c>
    </row>
    <row r="34" spans="2:6" x14ac:dyDescent="0.25">
      <c r="B34" s="281" t="s">
        <v>376</v>
      </c>
      <c r="C34" s="281" t="s">
        <v>377</v>
      </c>
      <c r="D34" s="281" t="s">
        <v>384</v>
      </c>
      <c r="E34" s="326">
        <v>968500718</v>
      </c>
      <c r="F34" s="335">
        <v>765730204</v>
      </c>
    </row>
    <row r="35" spans="2:6" x14ac:dyDescent="0.25">
      <c r="B35" s="281" t="s">
        <v>376</v>
      </c>
      <c r="C35" s="281" t="s">
        <v>377</v>
      </c>
      <c r="D35" s="281" t="s">
        <v>415</v>
      </c>
      <c r="E35" s="326">
        <v>440787980</v>
      </c>
      <c r="F35" s="335">
        <v>683346336</v>
      </c>
    </row>
    <row r="36" spans="2:6" x14ac:dyDescent="0.25">
      <c r="B36" s="289" t="s">
        <v>358</v>
      </c>
      <c r="C36" s="292"/>
      <c r="D36" s="292"/>
      <c r="E36" s="327">
        <f>SUM(E33:E35)</f>
        <v>11983369042</v>
      </c>
      <c r="F36" s="290">
        <f>SUM(F33:F35)</f>
        <v>10577263251</v>
      </c>
    </row>
    <row r="37" spans="2:6" x14ac:dyDescent="0.25">
      <c r="E37" s="328"/>
    </row>
    <row r="38" spans="2:6" x14ac:dyDescent="0.25">
      <c r="E38" s="26"/>
    </row>
  </sheetData>
  <sortState xmlns:xlrd2="http://schemas.microsoft.com/office/spreadsheetml/2017/richdata2" ref="B33:F35">
    <sortCondition descending="1" ref="E33:E35"/>
  </sortState>
  <hyperlinks>
    <hyperlink ref="A1" location="INDICE!A1" display="INDICE" xr:uid="{B498039B-97ED-4200-B54F-EA8B025160D6}"/>
  </hyperlinks>
  <pageMargins left="0.70866141732283472" right="0.70866141732283472" top="0.74803149606299213" bottom="0.74803149606299213" header="0.31496062992125984" footer="0.31496062992125984"/>
  <pageSetup paperSize="9" scale="63"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sheetPr>
    <pageSetUpPr fitToPage="1"/>
  </sheetPr>
  <dimension ref="B2:C12"/>
  <sheetViews>
    <sheetView showGridLines="0" workbookViewId="0">
      <pane ySplit="2" topLeftCell="A3" activePane="bottomLeft" state="frozen"/>
      <selection activeCell="E31" sqref="E31"/>
      <selection pane="bottomLeft" activeCell="C12" sqref="C12"/>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345" t="s">
        <v>0</v>
      </c>
      <c r="C2" s="345"/>
    </row>
    <row r="3" spans="2:3" x14ac:dyDescent="0.25">
      <c r="B3" s="247" t="s">
        <v>1</v>
      </c>
      <c r="C3" s="248"/>
    </row>
    <row r="4" spans="2:3" x14ac:dyDescent="0.25">
      <c r="B4" s="2" t="s">
        <v>2</v>
      </c>
      <c r="C4" s="249" t="s">
        <v>3</v>
      </c>
    </row>
    <row r="5" spans="2:3" x14ac:dyDescent="0.25">
      <c r="B5" s="2" t="s">
        <v>4</v>
      </c>
      <c r="C5" s="249" t="s">
        <v>5</v>
      </c>
    </row>
    <row r="6" spans="2:3" x14ac:dyDescent="0.25">
      <c r="B6" s="2" t="s">
        <v>6</v>
      </c>
      <c r="C6" s="249" t="s">
        <v>7</v>
      </c>
    </row>
    <row r="7" spans="2:3" x14ac:dyDescent="0.25">
      <c r="B7" s="2" t="s">
        <v>8</v>
      </c>
      <c r="C7" s="249" t="s">
        <v>9</v>
      </c>
    </row>
    <row r="8" spans="2:3" x14ac:dyDescent="0.25">
      <c r="B8" s="2" t="s">
        <v>10</v>
      </c>
      <c r="C8" s="249" t="s">
        <v>11</v>
      </c>
    </row>
    <row r="9" spans="2:3" x14ac:dyDescent="0.25">
      <c r="B9" s="2" t="s">
        <v>12</v>
      </c>
      <c r="C9" s="249" t="s">
        <v>13</v>
      </c>
    </row>
    <row r="10" spans="2:3" x14ac:dyDescent="0.25">
      <c r="B10" s="2" t="s">
        <v>325</v>
      </c>
      <c r="C10" s="249" t="s">
        <v>14</v>
      </c>
    </row>
    <row r="11" spans="2:3" x14ac:dyDescent="0.25">
      <c r="B11" s="2" t="s">
        <v>326</v>
      </c>
      <c r="C11" s="249" t="s">
        <v>15</v>
      </c>
    </row>
    <row r="12" spans="2:3" x14ac:dyDescent="0.25">
      <c r="B12" s="2" t="s">
        <v>336</v>
      </c>
      <c r="C12" s="249" t="s">
        <v>16</v>
      </c>
    </row>
  </sheetData>
  <mergeCells count="1">
    <mergeCell ref="B2:C2"/>
  </mergeCells>
  <phoneticPr fontId="7" type="noConversion"/>
  <hyperlinks>
    <hyperlink ref="B4" location="'01'!A1" display="INFORMACIÓN GENERAL DE LA ENTIDAD" xr:uid="{B415BBC7-0DBC-4C14-B5B8-C36D9C9F5DAE}"/>
    <hyperlink ref="B10" location="'07'!A1" display="DETALLE DE CAPITAL Y PROPIEDAD" xr:uid="{02B77E53-2821-4467-8DED-2A19B4902C4C}"/>
    <hyperlink ref="B5" location="'02'!A1" display="BALANCE GENERAL" xr:uid="{651502B4-BF85-440B-8EA3-60D8673FD66A}"/>
    <hyperlink ref="B6" location="'03'!A1" display="ESTADO DE RESULTADO" xr:uid="{9F60D556-CE1A-4060-9E6D-87C8CB0186E5}"/>
    <hyperlink ref="B7" location="'04'!A1" display="FLUJO DE EFECTIVO" xr:uid="{0E939C12-93DB-4FAD-94C9-8D1EA904128A}"/>
    <hyperlink ref="B8" location="'05'!A1" display="ESTADO DE VARIACIÓN DEL PATRIMONIO NETO" xr:uid="{D3DF409F-5B79-4913-82CD-1F88BFB1D2B9}"/>
    <hyperlink ref="B9" location="'06'!A1" display="NOTAS A LOS ESTADOS FINANCIEROS" xr:uid="{22C7CD6F-A300-470C-9066-E0AF1D2CAD88}"/>
    <hyperlink ref="B11" location="'08'!A1" display="COMPOSICIÓN DE LA INVERSIÓN" xr:uid="{83A44D21-8AC8-48BD-9E5D-352C5A6CB853}"/>
    <hyperlink ref="B12" location="'09'!A1" display="COMPOSICIÓN DE INTANGIBLES ANEXO III" xr:uid="{A609185E-D092-497F-980B-453E6D215B17}"/>
  </hyperlinks>
  <pageMargins left="0.70866141732283472" right="0.70866141732283472" top="0.74803149606299213" bottom="0.74803149606299213" header="0.31496062992125984" footer="0.31496062992125984"/>
  <pageSetup paperSize="9" scale="89" fitToHeight="5" orientation="portrait" r:id="rId1"/>
  <ignoredErrors>
    <ignoredError sqref="C4:C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A92C-433A-41A4-993C-135BE2718806}">
  <sheetPr>
    <tabColor theme="9" tint="-0.249977111117893"/>
    <pageSetUpPr fitToPage="1"/>
  </sheetPr>
  <dimension ref="A1:F78"/>
  <sheetViews>
    <sheetView showGridLines="0" topLeftCell="A52" zoomScaleNormal="100" workbookViewId="0">
      <selection activeCell="C66" sqref="C66:F66"/>
    </sheetView>
  </sheetViews>
  <sheetFormatPr baseColWidth="10" defaultColWidth="11.42578125" defaultRowHeight="15" x14ac:dyDescent="0.25"/>
  <cols>
    <col min="1" max="1" width="3.5703125" style="378" customWidth="1"/>
    <col min="2" max="2" width="42" style="378" customWidth="1"/>
    <col min="3" max="6" width="19.28515625" style="378" customWidth="1"/>
    <col min="7" max="7" width="3.5703125" style="378" customWidth="1"/>
    <col min="8" max="16384" width="11.42578125" style="378"/>
  </cols>
  <sheetData>
    <row r="1" spans="1:6" x14ac:dyDescent="0.25">
      <c r="A1" s="377" t="s">
        <v>17</v>
      </c>
    </row>
    <row r="2" spans="1:6" x14ac:dyDescent="0.25">
      <c r="B2" s="379" t="s">
        <v>1</v>
      </c>
      <c r="C2" s="379"/>
      <c r="D2" s="379"/>
      <c r="E2" s="379"/>
      <c r="F2" s="379"/>
    </row>
    <row r="3" spans="1:6" x14ac:dyDescent="0.25">
      <c r="B3" s="379" t="s">
        <v>2</v>
      </c>
      <c r="C3" s="379"/>
      <c r="D3" s="379"/>
      <c r="E3" s="379"/>
      <c r="F3" s="379"/>
    </row>
    <row r="4" spans="1:6" x14ac:dyDescent="0.25">
      <c r="B4" s="380" t="s">
        <v>400</v>
      </c>
      <c r="C4" s="380"/>
      <c r="D4" s="380"/>
      <c r="E4" s="380"/>
      <c r="F4" s="380"/>
    </row>
    <row r="6" spans="1:6" x14ac:dyDescent="0.25">
      <c r="B6" s="381" t="s">
        <v>18</v>
      </c>
    </row>
    <row r="7" spans="1:6" x14ac:dyDescent="0.25">
      <c r="B7" s="378" t="s">
        <v>19</v>
      </c>
      <c r="C7" s="382" t="s">
        <v>20</v>
      </c>
      <c r="D7" s="382"/>
      <c r="E7" s="382"/>
      <c r="F7" s="382"/>
    </row>
    <row r="8" spans="1:6" x14ac:dyDescent="0.25">
      <c r="B8" s="378" t="s">
        <v>21</v>
      </c>
      <c r="C8" s="382" t="s">
        <v>22</v>
      </c>
      <c r="D8" s="382"/>
      <c r="E8" s="382"/>
      <c r="F8" s="382"/>
    </row>
    <row r="9" spans="1:6" x14ac:dyDescent="0.25">
      <c r="B9" s="378" t="s">
        <v>23</v>
      </c>
      <c r="C9" s="382" t="s">
        <v>24</v>
      </c>
      <c r="D9" s="382"/>
      <c r="E9" s="382"/>
      <c r="F9" s="382"/>
    </row>
    <row r="10" spans="1:6" x14ac:dyDescent="0.25">
      <c r="B10" s="378" t="s">
        <v>25</v>
      </c>
      <c r="C10" s="382" t="s">
        <v>26</v>
      </c>
      <c r="D10" s="382"/>
      <c r="E10" s="382"/>
      <c r="F10" s="382"/>
    </row>
    <row r="11" spans="1:6" x14ac:dyDescent="0.25">
      <c r="B11" s="378" t="s">
        <v>27</v>
      </c>
      <c r="C11" s="382" t="s">
        <v>28</v>
      </c>
      <c r="D11" s="382"/>
      <c r="E11" s="382"/>
      <c r="F11" s="382"/>
    </row>
    <row r="12" spans="1:6" x14ac:dyDescent="0.25">
      <c r="B12" s="378" t="s">
        <v>29</v>
      </c>
      <c r="C12" s="382" t="s">
        <v>30</v>
      </c>
      <c r="D12" s="382"/>
      <c r="E12" s="382"/>
      <c r="F12" s="382"/>
    </row>
    <row r="13" spans="1:6" x14ac:dyDescent="0.25">
      <c r="B13" s="378" t="s">
        <v>31</v>
      </c>
      <c r="C13" s="382" t="s">
        <v>24</v>
      </c>
      <c r="D13" s="382"/>
      <c r="E13" s="382"/>
      <c r="F13" s="382"/>
    </row>
    <row r="15" spans="1:6" x14ac:dyDescent="0.25">
      <c r="B15" s="383" t="s">
        <v>32</v>
      </c>
      <c r="C15" s="383"/>
      <c r="D15" s="383"/>
      <c r="E15" s="383"/>
      <c r="F15" s="383"/>
    </row>
    <row r="17" spans="2:6" x14ac:dyDescent="0.25">
      <c r="B17" s="384" t="s">
        <v>302</v>
      </c>
      <c r="C17" s="384"/>
      <c r="D17" s="384"/>
      <c r="E17" s="384"/>
      <c r="F17" s="384"/>
    </row>
    <row r="18" spans="2:6" x14ac:dyDescent="0.25">
      <c r="B18" s="384"/>
      <c r="C18" s="384"/>
      <c r="D18" s="384"/>
      <c r="E18" s="384"/>
      <c r="F18" s="384"/>
    </row>
    <row r="19" spans="2:6" x14ac:dyDescent="0.25">
      <c r="B19" s="384"/>
      <c r="C19" s="384"/>
      <c r="D19" s="384"/>
      <c r="E19" s="384"/>
      <c r="F19" s="384"/>
    </row>
    <row r="20" spans="2:6" x14ac:dyDescent="0.25">
      <c r="B20" s="384"/>
      <c r="C20" s="384"/>
      <c r="D20" s="384"/>
      <c r="E20" s="384"/>
      <c r="F20" s="384"/>
    </row>
    <row r="21" spans="2:6" x14ac:dyDescent="0.25">
      <c r="B21" s="384"/>
      <c r="C21" s="384"/>
      <c r="D21" s="384"/>
      <c r="E21" s="384"/>
      <c r="F21" s="384"/>
    </row>
    <row r="22" spans="2:6" x14ac:dyDescent="0.25">
      <c r="B22" s="384"/>
      <c r="C22" s="384"/>
      <c r="D22" s="384"/>
      <c r="E22" s="384"/>
      <c r="F22" s="384"/>
    </row>
    <row r="23" spans="2:6" x14ac:dyDescent="0.25">
      <c r="B23" s="384"/>
      <c r="C23" s="384"/>
      <c r="D23" s="384"/>
      <c r="E23" s="384"/>
      <c r="F23" s="384"/>
    </row>
    <row r="24" spans="2:6" x14ac:dyDescent="0.25">
      <c r="B24" s="384"/>
      <c r="C24" s="384"/>
      <c r="D24" s="384"/>
      <c r="E24" s="384"/>
      <c r="F24" s="384"/>
    </row>
    <row r="25" spans="2:6" x14ac:dyDescent="0.25">
      <c r="B25" s="384"/>
      <c r="C25" s="384"/>
      <c r="D25" s="384"/>
      <c r="E25" s="384"/>
      <c r="F25" s="384"/>
    </row>
    <row r="26" spans="2:6" x14ac:dyDescent="0.25">
      <c r="B26" s="384"/>
      <c r="C26" s="384"/>
      <c r="D26" s="384"/>
      <c r="E26" s="384"/>
      <c r="F26" s="384"/>
    </row>
    <row r="27" spans="2:6" x14ac:dyDescent="0.25">
      <c r="B27" s="384"/>
      <c r="C27" s="384"/>
      <c r="D27" s="384"/>
      <c r="E27" s="384"/>
      <c r="F27" s="384"/>
    </row>
    <row r="28" spans="2:6" x14ac:dyDescent="0.25">
      <c r="B28" s="384"/>
      <c r="C28" s="384"/>
      <c r="D28" s="384"/>
      <c r="E28" s="384"/>
      <c r="F28" s="384"/>
    </row>
    <row r="29" spans="2:6" x14ac:dyDescent="0.25">
      <c r="B29" s="384"/>
      <c r="C29" s="384"/>
      <c r="D29" s="384"/>
      <c r="E29" s="384"/>
      <c r="F29" s="384"/>
    </row>
    <row r="30" spans="2:6" x14ac:dyDescent="0.25">
      <c r="B30" s="384"/>
      <c r="C30" s="384"/>
      <c r="D30" s="384"/>
      <c r="E30" s="384"/>
      <c r="F30" s="384"/>
    </row>
    <row r="31" spans="2:6" x14ac:dyDescent="0.25">
      <c r="B31" s="384"/>
      <c r="C31" s="384"/>
      <c r="D31" s="384"/>
      <c r="E31" s="384"/>
      <c r="F31" s="384"/>
    </row>
    <row r="32" spans="2:6" x14ac:dyDescent="0.25">
      <c r="B32" s="384"/>
      <c r="C32" s="384"/>
      <c r="D32" s="384"/>
      <c r="E32" s="384"/>
      <c r="F32" s="384"/>
    </row>
    <row r="33" spans="2:6" x14ac:dyDescent="0.25">
      <c r="B33" s="384"/>
      <c r="C33" s="384"/>
      <c r="D33" s="384"/>
      <c r="E33" s="384"/>
      <c r="F33" s="384"/>
    </row>
    <row r="34" spans="2:6" x14ac:dyDescent="0.25">
      <c r="B34" s="384"/>
      <c r="C34" s="384"/>
      <c r="D34" s="384"/>
      <c r="E34" s="384"/>
      <c r="F34" s="384"/>
    </row>
    <row r="35" spans="2:6" x14ac:dyDescent="0.25">
      <c r="B35" s="384"/>
      <c r="C35" s="384"/>
      <c r="D35" s="384"/>
      <c r="E35" s="384"/>
      <c r="F35" s="384"/>
    </row>
    <row r="36" spans="2:6" x14ac:dyDescent="0.25">
      <c r="B36" s="384"/>
      <c r="C36" s="384"/>
      <c r="D36" s="384"/>
      <c r="E36" s="384"/>
      <c r="F36" s="384"/>
    </row>
    <row r="37" spans="2:6" x14ac:dyDescent="0.25">
      <c r="B37" s="384"/>
      <c r="C37" s="384"/>
      <c r="D37" s="384"/>
      <c r="E37" s="384"/>
      <c r="F37" s="384"/>
    </row>
    <row r="38" spans="2:6" x14ac:dyDescent="0.25">
      <c r="B38" s="384"/>
      <c r="C38" s="384"/>
      <c r="D38" s="384"/>
      <c r="E38" s="384"/>
      <c r="F38" s="384"/>
    </row>
    <row r="39" spans="2:6" x14ac:dyDescent="0.25">
      <c r="B39" s="384"/>
      <c r="C39" s="384"/>
      <c r="D39" s="384"/>
      <c r="E39" s="384"/>
      <c r="F39" s="384"/>
    </row>
    <row r="40" spans="2:6" x14ac:dyDescent="0.25">
      <c r="B40" s="384"/>
      <c r="C40" s="384"/>
      <c r="D40" s="384"/>
      <c r="E40" s="384"/>
      <c r="F40" s="384"/>
    </row>
    <row r="41" spans="2:6" x14ac:dyDescent="0.25">
      <c r="B41" s="384"/>
      <c r="C41" s="384"/>
      <c r="D41" s="384"/>
      <c r="E41" s="384"/>
      <c r="F41" s="384"/>
    </row>
    <row r="42" spans="2:6" x14ac:dyDescent="0.25">
      <c r="B42" s="384"/>
      <c r="C42" s="384"/>
      <c r="D42" s="384"/>
      <c r="E42" s="384"/>
      <c r="F42" s="384"/>
    </row>
    <row r="43" spans="2:6" x14ac:dyDescent="0.25">
      <c r="B43" s="384"/>
      <c r="C43" s="384"/>
      <c r="D43" s="384"/>
      <c r="E43" s="384"/>
      <c r="F43" s="384"/>
    </row>
    <row r="44" spans="2:6" x14ac:dyDescent="0.25">
      <c r="B44" s="384"/>
      <c r="C44" s="384"/>
      <c r="D44" s="384"/>
      <c r="E44" s="384"/>
      <c r="F44" s="384"/>
    </row>
    <row r="45" spans="2:6" x14ac:dyDescent="0.25">
      <c r="B45" s="384"/>
      <c r="C45" s="384"/>
      <c r="D45" s="384"/>
      <c r="E45" s="384"/>
      <c r="F45" s="384"/>
    </row>
    <row r="47" spans="2:6" x14ac:dyDescent="0.25">
      <c r="B47" s="385" t="s">
        <v>34</v>
      </c>
    </row>
    <row r="49" spans="2:4" x14ac:dyDescent="0.25">
      <c r="B49" s="386" t="s">
        <v>35</v>
      </c>
      <c r="C49" s="387" t="s">
        <v>36</v>
      </c>
      <c r="D49" s="387"/>
    </row>
    <row r="50" spans="2:4" x14ac:dyDescent="0.25">
      <c r="B50" s="388" t="s">
        <v>37</v>
      </c>
    </row>
    <row r="51" spans="2:4" x14ac:dyDescent="0.25">
      <c r="B51" s="378" t="s">
        <v>38</v>
      </c>
      <c r="C51" s="382" t="s">
        <v>39</v>
      </c>
      <c r="D51" s="382"/>
    </row>
    <row r="52" spans="2:4" x14ac:dyDescent="0.25">
      <c r="B52" s="378" t="s">
        <v>40</v>
      </c>
      <c r="C52" s="382" t="s">
        <v>41</v>
      </c>
      <c r="D52" s="382"/>
    </row>
    <row r="53" spans="2:4" x14ac:dyDescent="0.25">
      <c r="B53" s="378" t="s">
        <v>42</v>
      </c>
      <c r="C53" s="382" t="s">
        <v>43</v>
      </c>
      <c r="D53" s="382"/>
    </row>
    <row r="54" spans="2:4" x14ac:dyDescent="0.25">
      <c r="B54" s="378" t="s">
        <v>44</v>
      </c>
      <c r="C54" s="382" t="s">
        <v>45</v>
      </c>
      <c r="D54" s="382"/>
    </row>
    <row r="55" spans="2:4" x14ac:dyDescent="0.25">
      <c r="B55" s="388" t="s">
        <v>46</v>
      </c>
    </row>
    <row r="56" spans="2:4" x14ac:dyDescent="0.25">
      <c r="B56" s="378" t="s">
        <v>390</v>
      </c>
      <c r="C56" s="382" t="s">
        <v>47</v>
      </c>
      <c r="D56" s="382"/>
    </row>
    <row r="57" spans="2:4" x14ac:dyDescent="0.25">
      <c r="B57" s="378" t="s">
        <v>380</v>
      </c>
      <c r="C57" s="389" t="s">
        <v>379</v>
      </c>
      <c r="D57" s="389"/>
    </row>
    <row r="58" spans="2:4" x14ac:dyDescent="0.25">
      <c r="B58" s="378" t="s">
        <v>391</v>
      </c>
      <c r="C58" s="389" t="s">
        <v>420</v>
      </c>
      <c r="D58" s="389"/>
    </row>
    <row r="59" spans="2:4" x14ac:dyDescent="0.25">
      <c r="B59" s="378" t="s">
        <v>392</v>
      </c>
      <c r="C59" s="389" t="s">
        <v>393</v>
      </c>
      <c r="D59" s="389"/>
    </row>
    <row r="60" spans="2:4" x14ac:dyDescent="0.25">
      <c r="B60" s="378" t="s">
        <v>327</v>
      </c>
      <c r="C60" s="389" t="s">
        <v>328</v>
      </c>
      <c r="D60" s="389"/>
    </row>
    <row r="61" spans="2:4" x14ac:dyDescent="0.25">
      <c r="B61" s="378" t="s">
        <v>48</v>
      </c>
      <c r="C61" s="382" t="s">
        <v>49</v>
      </c>
      <c r="D61" s="382"/>
    </row>
    <row r="63" spans="2:4" x14ac:dyDescent="0.25">
      <c r="B63" s="381" t="s">
        <v>350</v>
      </c>
    </row>
    <row r="65" spans="2:6" x14ac:dyDescent="0.25">
      <c r="B65" s="390" t="s">
        <v>50</v>
      </c>
      <c r="C65" s="387" t="s">
        <v>51</v>
      </c>
      <c r="D65" s="387"/>
      <c r="E65" s="387"/>
      <c r="F65" s="387"/>
    </row>
    <row r="66" spans="2:6" x14ac:dyDescent="0.25">
      <c r="B66" s="391" t="s">
        <v>52</v>
      </c>
      <c r="C66" s="382" t="s">
        <v>329</v>
      </c>
      <c r="D66" s="382"/>
      <c r="E66" s="382"/>
      <c r="F66" s="382"/>
    </row>
    <row r="67" spans="2:6" x14ac:dyDescent="0.25">
      <c r="B67" s="391"/>
      <c r="C67" s="382" t="s">
        <v>53</v>
      </c>
      <c r="D67" s="382"/>
      <c r="E67" s="382"/>
      <c r="F67" s="382"/>
    </row>
    <row r="68" spans="2:6" x14ac:dyDescent="0.25">
      <c r="B68" s="391"/>
      <c r="C68" s="382" t="s">
        <v>54</v>
      </c>
      <c r="D68" s="382"/>
      <c r="E68" s="382"/>
      <c r="F68" s="382"/>
    </row>
    <row r="69" spans="2:6" x14ac:dyDescent="0.25">
      <c r="B69" s="378" t="s">
        <v>55</v>
      </c>
      <c r="C69" s="382" t="s">
        <v>56</v>
      </c>
      <c r="D69" s="382"/>
      <c r="E69" s="382"/>
      <c r="F69" s="382"/>
    </row>
    <row r="70" spans="2:6" x14ac:dyDescent="0.25">
      <c r="B70" s="378" t="s">
        <v>334</v>
      </c>
      <c r="C70" s="382" t="s">
        <v>57</v>
      </c>
      <c r="D70" s="382"/>
      <c r="E70" s="382"/>
      <c r="F70" s="382"/>
    </row>
    <row r="71" spans="2:6" x14ac:dyDescent="0.25">
      <c r="B71" s="378" t="s">
        <v>335</v>
      </c>
      <c r="C71" s="382" t="s">
        <v>58</v>
      </c>
      <c r="D71" s="382"/>
      <c r="E71" s="382"/>
      <c r="F71" s="382"/>
    </row>
    <row r="73" spans="2:6" x14ac:dyDescent="0.25">
      <c r="B73" s="381" t="s">
        <v>394</v>
      </c>
    </row>
    <row r="75" spans="2:6" x14ac:dyDescent="0.25">
      <c r="B75" s="378" t="s">
        <v>19</v>
      </c>
      <c r="C75" s="378" t="s">
        <v>395</v>
      </c>
    </row>
    <row r="76" spans="2:6" x14ac:dyDescent="0.25">
      <c r="B76" s="378" t="s">
        <v>21</v>
      </c>
      <c r="C76" s="392" t="s">
        <v>396</v>
      </c>
    </row>
    <row r="77" spans="2:6" x14ac:dyDescent="0.25">
      <c r="B77" s="378" t="s">
        <v>23</v>
      </c>
      <c r="C77" s="392" t="s">
        <v>397</v>
      </c>
    </row>
    <row r="78" spans="2:6" x14ac:dyDescent="0.25">
      <c r="B78" s="378" t="s">
        <v>25</v>
      </c>
      <c r="C78" s="392" t="s">
        <v>398</v>
      </c>
    </row>
  </sheetData>
  <mergeCells count="24">
    <mergeCell ref="C9:F9"/>
    <mergeCell ref="C7:F7"/>
    <mergeCell ref="C8:F8"/>
    <mergeCell ref="C49:D49"/>
    <mergeCell ref="C10:F10"/>
    <mergeCell ref="C11:F11"/>
    <mergeCell ref="C12:F12"/>
    <mergeCell ref="C13:F13"/>
    <mergeCell ref="B15:F15"/>
    <mergeCell ref="B17:F45"/>
    <mergeCell ref="B66:B68"/>
    <mergeCell ref="C69:F69"/>
    <mergeCell ref="C61:D61"/>
    <mergeCell ref="C51:D51"/>
    <mergeCell ref="C52:D52"/>
    <mergeCell ref="C53:D53"/>
    <mergeCell ref="C54:D54"/>
    <mergeCell ref="C56:D56"/>
    <mergeCell ref="C70:F70"/>
    <mergeCell ref="C71:F71"/>
    <mergeCell ref="C68:F68"/>
    <mergeCell ref="C65:F65"/>
    <mergeCell ref="C66:F66"/>
    <mergeCell ref="C67:F67"/>
  </mergeCells>
  <hyperlinks>
    <hyperlink ref="A1" location="INDICE!A1" display="INDICE" xr:uid="{670558BA-EAA3-41FF-AC24-51B3D79E0FF2}"/>
  </hyperlinks>
  <pageMargins left="0.70866141732283472" right="0.70866141732283472" top="0.74803149606299213" bottom="0.74803149606299213" header="0.31496062992125984" footer="0.31496062992125984"/>
  <pageSetup paperSize="9" scale="7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056D-A9CF-4F82-A088-D1E6A4E26552}">
  <sheetPr>
    <tabColor theme="9" tint="-0.249977111117893"/>
    <pageSetUpPr fitToPage="1"/>
  </sheetPr>
  <dimension ref="A1:I27"/>
  <sheetViews>
    <sheetView showGridLines="0" workbookViewId="0">
      <selection activeCell="B32" sqref="B32"/>
    </sheetView>
  </sheetViews>
  <sheetFormatPr baseColWidth="10" defaultColWidth="10.28515625" defaultRowHeight="15" x14ac:dyDescent="0.25"/>
  <cols>
    <col min="1" max="1" width="3.5703125" style="1" customWidth="1"/>
    <col min="2" max="2" width="40" style="1" customWidth="1"/>
    <col min="3" max="3" width="11.42578125" style="1" customWidth="1"/>
    <col min="4" max="4" width="22.140625" style="1" bestFit="1" customWidth="1"/>
    <col min="5" max="5" width="22.140625" style="241" bestFit="1" customWidth="1"/>
    <col min="6" max="6" width="40" style="1" customWidth="1"/>
    <col min="7" max="7" width="11.42578125" style="1" customWidth="1"/>
    <col min="8" max="9" width="22.140625" style="1" bestFit="1" customWidth="1"/>
    <col min="10" max="10" width="3.5703125" style="1" customWidth="1"/>
    <col min="11" max="16384" width="10.28515625" style="1"/>
  </cols>
  <sheetData>
    <row r="1" spans="1:9" s="139" customFormat="1" ht="12.75" customHeight="1" x14ac:dyDescent="0.25">
      <c r="A1" s="178" t="s">
        <v>0</v>
      </c>
      <c r="C1" s="214"/>
      <c r="D1" s="214"/>
      <c r="E1" s="214"/>
    </row>
    <row r="2" spans="1:9" x14ac:dyDescent="0.25">
      <c r="B2" s="262" t="s">
        <v>1</v>
      </c>
      <c r="C2" s="262"/>
      <c r="D2" s="262"/>
      <c r="E2" s="262"/>
      <c r="F2" s="262"/>
      <c r="G2" s="262"/>
      <c r="H2" s="262"/>
      <c r="I2" s="262"/>
    </row>
    <row r="3" spans="1:9" x14ac:dyDescent="0.25">
      <c r="B3" s="263" t="s">
        <v>59</v>
      </c>
      <c r="C3" s="263"/>
      <c r="D3" s="263"/>
      <c r="E3" s="263"/>
      <c r="F3" s="263"/>
      <c r="G3" s="263"/>
      <c r="H3" s="263"/>
      <c r="I3" s="263"/>
    </row>
    <row r="4" spans="1:9" x14ac:dyDescent="0.25">
      <c r="B4" s="263" t="s">
        <v>407</v>
      </c>
      <c r="C4" s="263"/>
      <c r="D4" s="263"/>
      <c r="E4" s="263"/>
      <c r="F4" s="263"/>
      <c r="G4" s="263"/>
      <c r="H4" s="263"/>
      <c r="I4" s="263"/>
    </row>
    <row r="5" spans="1:9" x14ac:dyDescent="0.25">
      <c r="B5" s="263" t="s">
        <v>60</v>
      </c>
      <c r="C5" s="263"/>
      <c r="D5" s="263"/>
      <c r="E5" s="263"/>
      <c r="F5" s="263"/>
      <c r="G5" s="263"/>
      <c r="H5" s="263"/>
      <c r="I5" s="263"/>
    </row>
    <row r="6" spans="1:9" s="139" customFormat="1" x14ac:dyDescent="0.25">
      <c r="E6" s="215"/>
    </row>
    <row r="7" spans="1:9" s="182" customFormat="1" ht="15" customHeight="1" x14ac:dyDescent="0.25">
      <c r="B7" s="185" t="s">
        <v>61</v>
      </c>
      <c r="C7" s="185" t="s">
        <v>62</v>
      </c>
      <c r="D7" s="216">
        <v>45565</v>
      </c>
      <c r="E7" s="217">
        <v>45291</v>
      </c>
      <c r="F7" s="185" t="s">
        <v>63</v>
      </c>
      <c r="G7" s="185" t="s">
        <v>62</v>
      </c>
      <c r="H7" s="217">
        <f>+D7</f>
        <v>45565</v>
      </c>
      <c r="I7" s="217">
        <f>+E7</f>
        <v>45291</v>
      </c>
    </row>
    <row r="8" spans="1:9" s="139" customFormat="1" ht="13.5" customHeight="1" x14ac:dyDescent="0.25">
      <c r="B8" s="218" t="s">
        <v>64</v>
      </c>
      <c r="C8" s="219"/>
      <c r="D8" s="220"/>
      <c r="E8" s="220"/>
      <c r="F8" s="221" t="s">
        <v>65</v>
      </c>
      <c r="G8" s="222"/>
      <c r="H8" s="223"/>
      <c r="I8" s="223"/>
    </row>
    <row r="9" spans="1:9" s="139" customFormat="1" ht="15" customHeight="1" x14ac:dyDescent="0.25">
      <c r="B9" s="224" t="s">
        <v>66</v>
      </c>
      <c r="C9" s="225" t="s">
        <v>67</v>
      </c>
      <c r="D9" s="226">
        <v>644465397</v>
      </c>
      <c r="E9" s="226">
        <v>1428828356</v>
      </c>
      <c r="F9" s="227" t="s">
        <v>68</v>
      </c>
      <c r="G9" s="222" t="s">
        <v>69</v>
      </c>
      <c r="H9" s="228">
        <v>387589317.87700009</v>
      </c>
      <c r="I9" s="295">
        <v>155975509</v>
      </c>
    </row>
    <row r="10" spans="1:9" s="139" customFormat="1" ht="15" customHeight="1" x14ac:dyDescent="0.25">
      <c r="B10" s="224" t="s">
        <v>70</v>
      </c>
      <c r="C10" s="225" t="s">
        <v>71</v>
      </c>
      <c r="D10" s="226">
        <v>27367631550</v>
      </c>
      <c r="E10" s="226">
        <v>25234582593</v>
      </c>
      <c r="F10" s="224" t="s">
        <v>72</v>
      </c>
      <c r="G10" s="225" t="s">
        <v>360</v>
      </c>
      <c r="H10" s="229">
        <v>1343036522.1229999</v>
      </c>
      <c r="I10" s="294">
        <v>1287229553</v>
      </c>
    </row>
    <row r="11" spans="1:9" s="139" customFormat="1" ht="15" customHeight="1" x14ac:dyDescent="0.25">
      <c r="B11" s="224" t="s">
        <v>351</v>
      </c>
      <c r="C11" s="225" t="s">
        <v>361</v>
      </c>
      <c r="D11" s="226">
        <v>50416376</v>
      </c>
      <c r="E11" s="226">
        <v>79604772</v>
      </c>
      <c r="F11" s="224" t="s">
        <v>277</v>
      </c>
      <c r="G11" s="225"/>
      <c r="H11" s="229">
        <v>0</v>
      </c>
      <c r="I11" s="226">
        <v>0</v>
      </c>
    </row>
    <row r="12" spans="1:9" s="139" customFormat="1" ht="15" customHeight="1" x14ac:dyDescent="0.25">
      <c r="B12" s="224" t="s">
        <v>73</v>
      </c>
      <c r="C12" s="225" t="s">
        <v>74</v>
      </c>
      <c r="D12" s="226">
        <v>3866956139</v>
      </c>
      <c r="E12" s="294">
        <v>2676531463</v>
      </c>
      <c r="F12" s="224"/>
      <c r="G12" s="225"/>
      <c r="H12" s="230"/>
      <c r="I12" s="226"/>
    </row>
    <row r="13" spans="1:9" s="139" customFormat="1" ht="15" customHeight="1" x14ac:dyDescent="0.25">
      <c r="B13" s="224" t="s">
        <v>76</v>
      </c>
      <c r="C13" s="225" t="s">
        <v>360</v>
      </c>
      <c r="D13" s="226">
        <v>195946728</v>
      </c>
      <c r="E13" s="294">
        <v>68849893</v>
      </c>
      <c r="F13" s="224"/>
      <c r="G13" s="225"/>
      <c r="H13" s="230"/>
      <c r="I13" s="231"/>
    </row>
    <row r="14" spans="1:9" s="139" customFormat="1" ht="15" customHeight="1" x14ac:dyDescent="0.25">
      <c r="B14" s="218" t="s">
        <v>78</v>
      </c>
      <c r="C14" s="219"/>
      <c r="D14" s="232">
        <f>SUM(D9:D13)</f>
        <v>32125416190</v>
      </c>
      <c r="E14" s="232">
        <f>SUM(E9:E13)</f>
        <v>29488397077</v>
      </c>
      <c r="F14" s="218" t="s">
        <v>75</v>
      </c>
      <c r="G14" s="219"/>
      <c r="H14" s="232">
        <f>SUM(H9:H12)</f>
        <v>1730625840</v>
      </c>
      <c r="I14" s="233">
        <f>SUM(I9:I12)</f>
        <v>1443205062</v>
      </c>
    </row>
    <row r="15" spans="1:9" s="139" customFormat="1" ht="15" customHeight="1" x14ac:dyDescent="0.25">
      <c r="B15" s="218" t="s">
        <v>80</v>
      </c>
      <c r="C15" s="222"/>
      <c r="D15" s="220"/>
      <c r="E15" s="220"/>
      <c r="F15" s="218" t="s">
        <v>77</v>
      </c>
      <c r="G15" s="222"/>
      <c r="H15" s="220"/>
      <c r="I15" s="220"/>
    </row>
    <row r="16" spans="1:9" s="139" customFormat="1" ht="15" customHeight="1" x14ac:dyDescent="0.25">
      <c r="B16" s="234" t="s">
        <v>82</v>
      </c>
      <c r="C16" s="222" t="s">
        <v>83</v>
      </c>
      <c r="D16" s="235">
        <v>126413253</v>
      </c>
      <c r="E16" s="226">
        <v>161150427</v>
      </c>
      <c r="F16" s="234" t="s">
        <v>79</v>
      </c>
      <c r="G16" s="222" t="s">
        <v>304</v>
      </c>
      <c r="H16" s="236">
        <v>22000000000</v>
      </c>
      <c r="I16" s="226">
        <v>20146300000</v>
      </c>
    </row>
    <row r="17" spans="2:9" s="139" customFormat="1" ht="15" customHeight="1" x14ac:dyDescent="0.25">
      <c r="B17" s="237" t="s">
        <v>412</v>
      </c>
      <c r="C17" s="225"/>
      <c r="D17" s="238">
        <v>39568709</v>
      </c>
      <c r="E17" s="235">
        <v>0</v>
      </c>
      <c r="F17" s="237" t="s">
        <v>81</v>
      </c>
      <c r="G17" s="225" t="s">
        <v>304</v>
      </c>
      <c r="H17" s="235">
        <v>1776161524</v>
      </c>
      <c r="I17" s="226">
        <v>1445430949</v>
      </c>
    </row>
    <row r="18" spans="2:9" s="139" customFormat="1" ht="15" customHeight="1" x14ac:dyDescent="0.25">
      <c r="B18" s="237"/>
      <c r="C18" s="225"/>
      <c r="D18" s="238"/>
      <c r="E18" s="226"/>
      <c r="F18" s="237" t="s">
        <v>84</v>
      </c>
      <c r="G18" s="239" t="s">
        <v>304</v>
      </c>
      <c r="H18" s="235">
        <v>6784610788</v>
      </c>
      <c r="I18" s="226">
        <v>6614611493</v>
      </c>
    </row>
    <row r="19" spans="2:9" s="139" customFormat="1" ht="15" customHeight="1" x14ac:dyDescent="0.25">
      <c r="B19" s="218" t="s">
        <v>85</v>
      </c>
      <c r="C19" s="219"/>
      <c r="D19" s="232">
        <f>SUM(D16:D17)</f>
        <v>165981962</v>
      </c>
      <c r="E19" s="232">
        <f>SUM(E16:E17)</f>
        <v>161150427</v>
      </c>
      <c r="F19" s="218" t="s">
        <v>86</v>
      </c>
      <c r="G19" s="239"/>
      <c r="H19" s="232">
        <f>SUM(H16:H18)</f>
        <v>30560772312</v>
      </c>
      <c r="I19" s="232">
        <f>SUM(I16:I18)</f>
        <v>28206342442</v>
      </c>
    </row>
    <row r="20" spans="2:9" s="139" customFormat="1" ht="15" customHeight="1" thickBot="1" x14ac:dyDescent="0.3">
      <c r="B20" s="218" t="s">
        <v>87</v>
      </c>
      <c r="C20" s="219"/>
      <c r="D20" s="240">
        <f>+D14+D19</f>
        <v>32291398152</v>
      </c>
      <c r="E20" s="240">
        <f>+E14+E19</f>
        <v>29649547504</v>
      </c>
      <c r="F20" s="218" t="s">
        <v>88</v>
      </c>
      <c r="G20" s="219"/>
      <c r="H20" s="240">
        <f>+H14+H19</f>
        <v>32291398152</v>
      </c>
      <c r="I20" s="240">
        <f>+I14+I19</f>
        <v>29649547504</v>
      </c>
    </row>
    <row r="21" spans="2:9" s="139" customFormat="1" ht="15.75" thickTop="1" x14ac:dyDescent="0.25"/>
    <row r="22" spans="2:9" s="139" customFormat="1" x14ac:dyDescent="0.25">
      <c r="B22" s="277" t="s">
        <v>352</v>
      </c>
    </row>
    <row r="23" spans="2:9" s="139" customFormat="1" x14ac:dyDescent="0.25">
      <c r="B23" s="177" t="s">
        <v>330</v>
      </c>
      <c r="C23" s="177"/>
      <c r="D23" s="177"/>
      <c r="E23" s="177"/>
      <c r="F23" s="177"/>
      <c r="G23" s="177"/>
      <c r="H23" s="177"/>
      <c r="I23" s="177"/>
    </row>
    <row r="24" spans="2:9" s="139" customFormat="1" x14ac:dyDescent="0.25"/>
    <row r="25" spans="2:9" s="139" customFormat="1" x14ac:dyDescent="0.25">
      <c r="B25" s="1"/>
      <c r="C25" s="1"/>
      <c r="D25" s="1"/>
      <c r="E25" s="241"/>
    </row>
    <row r="26" spans="2:9" s="139" customFormat="1" x14ac:dyDescent="0.25">
      <c r="B26" s="1"/>
      <c r="C26" s="1"/>
      <c r="D26" s="1"/>
      <c r="E26" s="241"/>
    </row>
    <row r="27" spans="2:9" s="139" customFormat="1" x14ac:dyDescent="0.25">
      <c r="B27" s="242"/>
      <c r="C27" s="1"/>
      <c r="D27" s="1"/>
      <c r="E27" s="243">
        <v>9125856</v>
      </c>
    </row>
  </sheetData>
  <hyperlinks>
    <hyperlink ref="A1" location="INDICE!A1" display="INDICE" xr:uid="{147B3485-62EC-4522-A860-C35275B6050F}"/>
  </hyperlinks>
  <pageMargins left="0.70866141732283472" right="0.70866141732283472" top="0.74803149606299213" bottom="0.74803149606299213" header="0.31496062992125984" footer="0.31496062992125984"/>
  <pageSetup paperSize="9" scale="67" fitToHeight="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0F53-06CF-4D93-8A9C-0A7502B73EA3}">
  <sheetPr>
    <tabColor theme="9" tint="-0.249977111117893"/>
    <pageSetUpPr fitToPage="1"/>
  </sheetPr>
  <dimension ref="A1:H31"/>
  <sheetViews>
    <sheetView showGridLines="0" zoomScaleNormal="100" workbookViewId="0">
      <selection activeCell="B29" sqref="B29"/>
    </sheetView>
  </sheetViews>
  <sheetFormatPr baseColWidth="10" defaultColWidth="10.28515625" defaultRowHeight="15" x14ac:dyDescent="0.25"/>
  <cols>
    <col min="1" max="1" width="3.5703125" style="139" customWidth="1"/>
    <col min="2" max="2" width="76" style="139" customWidth="1"/>
    <col min="3" max="3" width="11.28515625" style="182" customWidth="1"/>
    <col min="4" max="5" width="22.140625" style="211" bestFit="1" customWidth="1"/>
    <col min="6" max="6" width="3.5703125" style="213" customWidth="1"/>
    <col min="7" max="7" width="10.28515625" style="139"/>
    <col min="8" max="8" width="15.140625" style="139" bestFit="1" customWidth="1"/>
    <col min="9" max="16384" width="10.28515625" style="139"/>
  </cols>
  <sheetData>
    <row r="1" spans="1:5" x14ac:dyDescent="0.25">
      <c r="A1" s="178" t="s">
        <v>0</v>
      </c>
      <c r="B1" s="179"/>
      <c r="C1" s="180"/>
      <c r="D1" s="181"/>
      <c r="E1" s="181"/>
    </row>
    <row r="2" spans="1:5" ht="16.5" customHeight="1" x14ac:dyDescent="0.25">
      <c r="B2" s="264" t="s">
        <v>1</v>
      </c>
      <c r="C2" s="264"/>
      <c r="D2" s="264"/>
      <c r="E2" s="264"/>
    </row>
    <row r="3" spans="1:5" x14ac:dyDescent="0.25">
      <c r="B3" s="265" t="s">
        <v>6</v>
      </c>
      <c r="C3" s="265"/>
      <c r="D3" s="265"/>
      <c r="E3" s="265"/>
    </row>
    <row r="4" spans="1:5" x14ac:dyDescent="0.25">
      <c r="B4" s="263" t="s">
        <v>401</v>
      </c>
      <c r="C4" s="263"/>
      <c r="D4" s="263"/>
      <c r="E4" s="263"/>
    </row>
    <row r="5" spans="1:5" x14ac:dyDescent="0.25">
      <c r="B5" s="263" t="s">
        <v>60</v>
      </c>
      <c r="C5" s="263"/>
      <c r="D5" s="263"/>
      <c r="E5" s="263"/>
    </row>
    <row r="6" spans="1:5" s="182" customFormat="1" x14ac:dyDescent="0.25">
      <c r="B6" s="151"/>
      <c r="C6" s="151"/>
      <c r="D6" s="183"/>
      <c r="E6" s="183"/>
    </row>
    <row r="7" spans="1:5" ht="15" customHeight="1" x14ac:dyDescent="0.25">
      <c r="B7" s="184" t="s">
        <v>89</v>
      </c>
      <c r="C7" s="185" t="s">
        <v>90</v>
      </c>
      <c r="D7" s="153">
        <f>+'02'!H7</f>
        <v>45565</v>
      </c>
      <c r="E7" s="153">
        <v>45199</v>
      </c>
    </row>
    <row r="8" spans="1:5" ht="9.75" customHeight="1" x14ac:dyDescent="0.25">
      <c r="B8" s="186"/>
      <c r="C8" s="187"/>
      <c r="D8" s="188"/>
      <c r="E8" s="188"/>
    </row>
    <row r="9" spans="1:5" s="182" customFormat="1" ht="15" customHeight="1" x14ac:dyDescent="0.25">
      <c r="B9" s="189" t="s">
        <v>91</v>
      </c>
      <c r="C9" s="190"/>
      <c r="D9" s="191"/>
      <c r="E9" s="191"/>
    </row>
    <row r="10" spans="1:5" ht="15" customHeight="1" x14ac:dyDescent="0.25">
      <c r="B10" s="50" t="s">
        <v>92</v>
      </c>
      <c r="C10" s="190" t="s">
        <v>305</v>
      </c>
      <c r="D10" s="192">
        <v>19877743737</v>
      </c>
      <c r="E10" s="192">
        <v>17397379256</v>
      </c>
    </row>
    <row r="11" spans="1:5" ht="15" customHeight="1" x14ac:dyDescent="0.25">
      <c r="B11" s="193" t="s">
        <v>93</v>
      </c>
      <c r="C11" s="190" t="s">
        <v>305</v>
      </c>
      <c r="D11" s="192">
        <v>1882404751</v>
      </c>
      <c r="E11" s="192">
        <v>1689348870</v>
      </c>
    </row>
    <row r="12" spans="1:5" ht="15" customHeight="1" x14ac:dyDescent="0.25">
      <c r="B12" s="193" t="s">
        <v>94</v>
      </c>
      <c r="C12" s="190" t="s">
        <v>360</v>
      </c>
      <c r="D12" s="192">
        <v>1088995</v>
      </c>
      <c r="E12" s="192">
        <v>2268555</v>
      </c>
    </row>
    <row r="13" spans="1:5" ht="15" customHeight="1" x14ac:dyDescent="0.25">
      <c r="B13" s="50" t="s">
        <v>95</v>
      </c>
      <c r="C13" s="190" t="s">
        <v>305</v>
      </c>
      <c r="D13" s="333">
        <v>1402765447</v>
      </c>
      <c r="E13" s="194">
        <v>2596162</v>
      </c>
    </row>
    <row r="14" spans="1:5" ht="15" customHeight="1" thickBot="1" x14ac:dyDescent="0.3">
      <c r="B14" s="195" t="s">
        <v>96</v>
      </c>
      <c r="C14" s="190"/>
      <c r="D14" s="208">
        <f>SUM(D10:D13)</f>
        <v>23164002930</v>
      </c>
      <c r="E14" s="196">
        <f>SUM(E10:E13)</f>
        <v>19091592843</v>
      </c>
    </row>
    <row r="15" spans="1:5" ht="9.75" customHeight="1" thickTop="1" x14ac:dyDescent="0.25">
      <c r="B15" s="50"/>
      <c r="C15" s="190"/>
      <c r="D15" s="197"/>
      <c r="E15" s="197"/>
    </row>
    <row r="16" spans="1:5" ht="15" customHeight="1" x14ac:dyDescent="0.25">
      <c r="B16" s="189" t="s">
        <v>97</v>
      </c>
      <c r="C16" s="190"/>
      <c r="D16" s="192"/>
      <c r="E16" s="192"/>
    </row>
    <row r="17" spans="2:8" ht="15" customHeight="1" x14ac:dyDescent="0.25">
      <c r="B17" s="198" t="s">
        <v>98</v>
      </c>
      <c r="C17" s="190" t="s">
        <v>279</v>
      </c>
      <c r="D17" s="192">
        <v>513193001</v>
      </c>
      <c r="E17" s="192">
        <v>406341214</v>
      </c>
    </row>
    <row r="18" spans="2:8" ht="15" customHeight="1" x14ac:dyDescent="0.25">
      <c r="B18" s="198" t="s">
        <v>421</v>
      </c>
      <c r="C18" s="190" t="s">
        <v>279</v>
      </c>
      <c r="D18" s="192">
        <v>3852337920</v>
      </c>
      <c r="E18" s="192">
        <v>2602463779</v>
      </c>
    </row>
    <row r="19" spans="2:8" ht="15" customHeight="1" x14ac:dyDescent="0.25">
      <c r="B19" s="199" t="s">
        <v>100</v>
      </c>
      <c r="C19" s="190" t="s">
        <v>279</v>
      </c>
      <c r="D19" s="192">
        <v>875344</v>
      </c>
      <c r="E19" s="192">
        <v>874837</v>
      </c>
    </row>
    <row r="20" spans="2:8" ht="15" customHeight="1" x14ac:dyDescent="0.25">
      <c r="B20" s="199" t="s">
        <v>101</v>
      </c>
      <c r="C20" s="190" t="s">
        <v>279</v>
      </c>
      <c r="D20" s="192">
        <v>29616835</v>
      </c>
      <c r="E20" s="192">
        <v>4804313</v>
      </c>
    </row>
    <row r="21" spans="2:8" ht="15" customHeight="1" x14ac:dyDescent="0.25">
      <c r="B21" s="193" t="s">
        <v>422</v>
      </c>
      <c r="C21" s="190" t="s">
        <v>360</v>
      </c>
      <c r="D21" s="192">
        <v>11983369042</v>
      </c>
      <c r="E21" s="192">
        <v>10577263251</v>
      </c>
    </row>
    <row r="22" spans="2:8" ht="15" customHeight="1" x14ac:dyDescent="0.25">
      <c r="B22" s="198" t="s">
        <v>102</v>
      </c>
      <c r="C22" s="190" t="s">
        <v>279</v>
      </c>
      <c r="D22" s="194">
        <v>0</v>
      </c>
      <c r="E22" s="194">
        <v>138623354</v>
      </c>
    </row>
    <row r="23" spans="2:8" ht="15" customHeight="1" thickBot="1" x14ac:dyDescent="0.3">
      <c r="B23" s="200" t="s">
        <v>103</v>
      </c>
      <c r="C23" s="190"/>
      <c r="D23" s="196">
        <f>SUM(D17:D22)</f>
        <v>16379392142</v>
      </c>
      <c r="E23" s="196">
        <f>SUM(E17:E22)</f>
        <v>13730370748</v>
      </c>
      <c r="H23" s="293"/>
    </row>
    <row r="24" spans="2:8" ht="15.75" customHeight="1" thickTop="1" x14ac:dyDescent="0.25">
      <c r="B24" s="201"/>
      <c r="C24" s="202"/>
      <c r="D24" s="192"/>
      <c r="E24" s="192"/>
    </row>
    <row r="25" spans="2:8" ht="15.75" customHeight="1" thickBot="1" x14ac:dyDescent="0.3">
      <c r="B25" s="203" t="s">
        <v>104</v>
      </c>
      <c r="C25" s="203"/>
      <c r="D25" s="204">
        <f>+D14-D23</f>
        <v>6784610788</v>
      </c>
      <c r="E25" s="204">
        <f>+E14-E23</f>
        <v>5361222095</v>
      </c>
    </row>
    <row r="26" spans="2:8" ht="15.75" customHeight="1" thickTop="1" x14ac:dyDescent="0.25">
      <c r="B26" s="205" t="s">
        <v>105</v>
      </c>
      <c r="C26" s="206"/>
      <c r="D26" s="192">
        <v>0</v>
      </c>
      <c r="E26" s="192">
        <v>0</v>
      </c>
    </row>
    <row r="27" spans="2:8" ht="13.5" customHeight="1" thickBot="1" x14ac:dyDescent="0.3">
      <c r="B27" s="207" t="s">
        <v>106</v>
      </c>
      <c r="C27" s="206"/>
      <c r="D27" s="208">
        <f>+D25-D26</f>
        <v>6784610788</v>
      </c>
      <c r="E27" s="208">
        <f>+E25-E26</f>
        <v>5361222095</v>
      </c>
    </row>
    <row r="28" spans="2:8" ht="13.5" customHeight="1" thickTop="1" x14ac:dyDescent="0.25">
      <c r="B28" s="209"/>
      <c r="C28" s="210"/>
    </row>
    <row r="29" spans="2:8" ht="13.5" customHeight="1" x14ac:dyDescent="0.25">
      <c r="B29" s="334" t="s">
        <v>423</v>
      </c>
      <c r="C29" s="139"/>
      <c r="D29" s="212"/>
      <c r="E29" s="212"/>
    </row>
    <row r="30" spans="2:8" ht="13.5" customHeight="1" x14ac:dyDescent="0.25">
      <c r="C30" s="139"/>
      <c r="D30" s="212"/>
      <c r="E30" s="212"/>
    </row>
    <row r="31" spans="2:8" ht="13.5" customHeight="1" x14ac:dyDescent="0.25">
      <c r="B31" s="308" t="s">
        <v>330</v>
      </c>
      <c r="C31" s="139"/>
      <c r="D31" s="212"/>
      <c r="E31" s="212"/>
    </row>
  </sheetData>
  <hyperlinks>
    <hyperlink ref="A1" location="INDICE!A1" display="INDICE" xr:uid="{A1B20EA7-F67B-4041-8575-D613F14990ED}"/>
  </hyperlinks>
  <pageMargins left="0.70866141732283472" right="0.70866141732283472" top="0.74803149606299213" bottom="0.74803149606299213" header="0.31496062992125984" footer="0.31496062992125984"/>
  <pageSetup paperSize="9" scale="62" fitToHeight="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7193-01EC-4117-8927-DBC6D0321B87}">
  <sheetPr>
    <tabColor theme="9" tint="-0.249977111117893"/>
    <pageSetUpPr fitToPage="1"/>
  </sheetPr>
  <dimension ref="A1:E43"/>
  <sheetViews>
    <sheetView showGridLines="0" workbookViewId="0">
      <selection activeCell="G1" sqref="G1"/>
    </sheetView>
  </sheetViews>
  <sheetFormatPr baseColWidth="10" defaultColWidth="11.42578125" defaultRowHeight="15" x14ac:dyDescent="0.25"/>
  <cols>
    <col min="1" max="1" width="3.5703125" style="1" customWidth="1"/>
    <col min="2" max="2" width="4" style="1" customWidth="1"/>
    <col min="3" max="3" width="69.7109375" style="1" customWidth="1"/>
    <col min="4" max="5" width="23.42578125" style="1" bestFit="1" customWidth="1"/>
    <col min="6" max="6" width="3.5703125" style="1" customWidth="1"/>
    <col min="7" max="7" width="17.140625" style="1" bestFit="1" customWidth="1"/>
    <col min="8" max="16384" width="11.42578125" style="1"/>
  </cols>
  <sheetData>
    <row r="1" spans="1:5" x14ac:dyDescent="0.25">
      <c r="A1" s="2" t="s">
        <v>17</v>
      </c>
    </row>
    <row r="2" spans="1:5" x14ac:dyDescent="0.25">
      <c r="B2" s="348" t="s">
        <v>1</v>
      </c>
      <c r="C2" s="348"/>
      <c r="D2" s="348"/>
      <c r="E2" s="348"/>
    </row>
    <row r="3" spans="1:5" x14ac:dyDescent="0.25">
      <c r="B3" s="349" t="s">
        <v>8</v>
      </c>
      <c r="C3" s="349"/>
      <c r="D3" s="349"/>
      <c r="E3" s="349"/>
    </row>
    <row r="4" spans="1:5" x14ac:dyDescent="0.25">
      <c r="B4" s="350" t="str">
        <f>+'03'!B4</f>
        <v>Correspondiente al 30/09/2024, presentado en forma comparativa con el ejercicio cerrado al 30/09/2023</v>
      </c>
      <c r="C4" s="350"/>
      <c r="D4" s="350"/>
      <c r="E4" s="350"/>
    </row>
    <row r="5" spans="1:5" x14ac:dyDescent="0.25">
      <c r="B5" s="351" t="s">
        <v>107</v>
      </c>
      <c r="C5" s="351"/>
      <c r="D5" s="351"/>
      <c r="E5" s="351"/>
    </row>
    <row r="6" spans="1:5" x14ac:dyDescent="0.25">
      <c r="B6" s="161"/>
      <c r="C6" s="162"/>
      <c r="D6" s="163"/>
      <c r="E6" s="162"/>
    </row>
    <row r="7" spans="1:5" x14ac:dyDescent="0.25">
      <c r="B7" s="161"/>
      <c r="C7" s="164"/>
      <c r="D7" s="165">
        <f>+'03'!D7</f>
        <v>45565</v>
      </c>
      <c r="E7" s="307">
        <v>45199</v>
      </c>
    </row>
    <row r="8" spans="1:5" x14ac:dyDescent="0.25">
      <c r="B8" s="166" t="s">
        <v>108</v>
      </c>
      <c r="C8" s="167" t="s">
        <v>109</v>
      </c>
      <c r="D8" s="168"/>
      <c r="E8" s="169"/>
    </row>
    <row r="9" spans="1:5" x14ac:dyDescent="0.25">
      <c r="B9" s="170"/>
      <c r="C9" s="1" t="s">
        <v>84</v>
      </c>
      <c r="D9" s="171">
        <v>0</v>
      </c>
      <c r="E9" s="171">
        <v>0</v>
      </c>
    </row>
    <row r="10" spans="1:5" x14ac:dyDescent="0.25">
      <c r="C10" s="1" t="s">
        <v>110</v>
      </c>
      <c r="D10" s="171">
        <v>21109750676</v>
      </c>
      <c r="E10" s="171">
        <v>18753178523</v>
      </c>
    </row>
    <row r="11" spans="1:5" x14ac:dyDescent="0.25">
      <c r="C11" s="1" t="s">
        <v>111</v>
      </c>
      <c r="D11" s="171">
        <v>0</v>
      </c>
      <c r="E11" s="171">
        <v>0</v>
      </c>
    </row>
    <row r="12" spans="1:5" x14ac:dyDescent="0.25">
      <c r="C12" s="1" t="s">
        <v>112</v>
      </c>
      <c r="D12" s="171">
        <v>-3464024689</v>
      </c>
      <c r="E12" s="171">
        <v>-2322109949</v>
      </c>
    </row>
    <row r="13" spans="1:5" x14ac:dyDescent="0.25">
      <c r="C13" s="1" t="s">
        <v>113</v>
      </c>
      <c r="D13" s="171">
        <v>0</v>
      </c>
      <c r="E13" s="171">
        <v>0</v>
      </c>
    </row>
    <row r="14" spans="1:5" ht="30" x14ac:dyDescent="0.25">
      <c r="C14" s="172" t="s">
        <v>114</v>
      </c>
      <c r="D14" s="173">
        <f>+D10+D11+D12+D13+D9</f>
        <v>17645725987</v>
      </c>
      <c r="E14" s="173">
        <f>+E10+E11+E12+E13+E9</f>
        <v>16431068574</v>
      </c>
    </row>
    <row r="15" spans="1:5" x14ac:dyDescent="0.25">
      <c r="B15" s="43"/>
      <c r="C15" s="172" t="s">
        <v>115</v>
      </c>
      <c r="D15" s="174">
        <v>0</v>
      </c>
      <c r="E15" s="175">
        <v>0</v>
      </c>
    </row>
    <row r="16" spans="1:5" x14ac:dyDescent="0.25">
      <c r="C16" s="1" t="s">
        <v>116</v>
      </c>
      <c r="D16" s="171">
        <v>0</v>
      </c>
      <c r="E16" s="176">
        <v>0</v>
      </c>
    </row>
    <row r="17" spans="2:5" x14ac:dyDescent="0.25">
      <c r="C17" s="43" t="s">
        <v>117</v>
      </c>
      <c r="D17" s="175">
        <f>+D18</f>
        <v>-12972441006</v>
      </c>
      <c r="E17" s="175">
        <f>+E18</f>
        <v>-14544746871</v>
      </c>
    </row>
    <row r="18" spans="2:5" x14ac:dyDescent="0.25">
      <c r="C18" s="1" t="s">
        <v>118</v>
      </c>
      <c r="D18" s="171">
        <v>-12972441006</v>
      </c>
      <c r="E18" s="171">
        <v>-14544746871</v>
      </c>
    </row>
    <row r="19" spans="2:5" x14ac:dyDescent="0.25">
      <c r="C19" s="172" t="s">
        <v>119</v>
      </c>
      <c r="D19" s="174">
        <f>+D17+D15+D14</f>
        <v>4673284981</v>
      </c>
      <c r="E19" s="174">
        <f>+E17+E15+E14</f>
        <v>1886321703</v>
      </c>
    </row>
    <row r="20" spans="2:5" x14ac:dyDescent="0.25">
      <c r="C20" s="1" t="s">
        <v>120</v>
      </c>
      <c r="D20" s="171">
        <v>-562784796</v>
      </c>
      <c r="E20" s="171">
        <v>-623576721</v>
      </c>
    </row>
    <row r="21" spans="2:5" x14ac:dyDescent="0.25">
      <c r="C21" s="43" t="s">
        <v>121</v>
      </c>
      <c r="D21" s="175">
        <f>+D19+D20</f>
        <v>4110500185</v>
      </c>
      <c r="E21" s="175">
        <f>+E19+E20</f>
        <v>1262744982</v>
      </c>
    </row>
    <row r="22" spans="2:5" ht="9" customHeight="1" x14ac:dyDescent="0.25">
      <c r="D22" s="171"/>
      <c r="E22" s="176"/>
    </row>
    <row r="23" spans="2:5" x14ac:dyDescent="0.25">
      <c r="B23" s="43" t="s">
        <v>122</v>
      </c>
      <c r="C23" s="43" t="s">
        <v>123</v>
      </c>
      <c r="D23" s="174"/>
      <c r="E23" s="175"/>
    </row>
    <row r="24" spans="2:5" x14ac:dyDescent="0.25">
      <c r="C24" s="1" t="s">
        <v>124</v>
      </c>
      <c r="D24" s="171">
        <v>0</v>
      </c>
      <c r="E24" s="171">
        <v>0</v>
      </c>
    </row>
    <row r="25" spans="2:5" x14ac:dyDescent="0.25">
      <c r="C25" s="1" t="s">
        <v>125</v>
      </c>
      <c r="D25" s="171">
        <v>-2266707707</v>
      </c>
      <c r="E25" s="171">
        <v>2119966507</v>
      </c>
    </row>
    <row r="26" spans="2:5" x14ac:dyDescent="0.25">
      <c r="C26" s="1" t="s">
        <v>126</v>
      </c>
      <c r="D26" s="171">
        <v>0</v>
      </c>
      <c r="E26" s="171">
        <v>0</v>
      </c>
    </row>
    <row r="27" spans="2:5" x14ac:dyDescent="0.25">
      <c r="C27" s="1" t="s">
        <v>127</v>
      </c>
      <c r="D27" s="171">
        <v>0</v>
      </c>
      <c r="E27" s="171">
        <v>-65454546</v>
      </c>
    </row>
    <row r="28" spans="2:5" x14ac:dyDescent="0.25">
      <c r="C28" s="1" t="s">
        <v>128</v>
      </c>
      <c r="D28" s="171">
        <v>557546357</v>
      </c>
      <c r="E28" s="171">
        <v>754948717</v>
      </c>
    </row>
    <row r="29" spans="2:5" x14ac:dyDescent="0.25">
      <c r="C29" s="43" t="s">
        <v>129</v>
      </c>
      <c r="D29" s="175">
        <f>SUM(D24:D28)</f>
        <v>-1709161350</v>
      </c>
      <c r="E29" s="175">
        <f>SUM(E24:E28)</f>
        <v>2809460678</v>
      </c>
    </row>
    <row r="30" spans="2:5" ht="9" customHeight="1" x14ac:dyDescent="0.25">
      <c r="D30" s="171"/>
      <c r="E30" s="176"/>
    </row>
    <row r="31" spans="2:5" x14ac:dyDescent="0.25">
      <c r="B31" s="43" t="s">
        <v>130</v>
      </c>
      <c r="C31" s="43" t="s">
        <v>131</v>
      </c>
      <c r="D31" s="174"/>
      <c r="E31" s="175"/>
    </row>
    <row r="32" spans="2:5" x14ac:dyDescent="0.25">
      <c r="C32" s="1" t="s">
        <v>132</v>
      </c>
      <c r="D32" s="171">
        <v>0</v>
      </c>
      <c r="E32" s="176">
        <v>0</v>
      </c>
    </row>
    <row r="33" spans="3:5" x14ac:dyDescent="0.25">
      <c r="C33" s="1" t="s">
        <v>133</v>
      </c>
      <c r="D33" s="171">
        <v>0</v>
      </c>
      <c r="E33" s="171">
        <v>-111858818</v>
      </c>
    </row>
    <row r="34" spans="3:5" x14ac:dyDescent="0.25">
      <c r="C34" s="1" t="s">
        <v>134</v>
      </c>
      <c r="D34" s="171">
        <v>-4430180918</v>
      </c>
      <c r="E34" s="171">
        <v>-5432337856</v>
      </c>
    </row>
    <row r="35" spans="3:5" x14ac:dyDescent="0.25">
      <c r="C35" s="1" t="s">
        <v>135</v>
      </c>
      <c r="D35" s="171">
        <v>-2409777</v>
      </c>
      <c r="E35" s="171">
        <v>-896595</v>
      </c>
    </row>
    <row r="36" spans="3:5" x14ac:dyDescent="0.25">
      <c r="C36" s="1" t="s">
        <v>136</v>
      </c>
      <c r="D36" s="171">
        <v>1246888901</v>
      </c>
      <c r="E36" s="171">
        <v>-138623354</v>
      </c>
    </row>
    <row r="37" spans="3:5" x14ac:dyDescent="0.25">
      <c r="C37" s="43" t="s">
        <v>137</v>
      </c>
      <c r="D37" s="175">
        <f>+D32+D33+D34+D35+D36</f>
        <v>-3185701794</v>
      </c>
      <c r="E37" s="175">
        <f>+E32+E33+E34+E35+E36</f>
        <v>-5683716623</v>
      </c>
    </row>
    <row r="38" spans="3:5" ht="9" customHeight="1" x14ac:dyDescent="0.25">
      <c r="C38" s="43"/>
      <c r="D38" s="174"/>
      <c r="E38" s="175"/>
    </row>
    <row r="39" spans="3:5" x14ac:dyDescent="0.25">
      <c r="C39" s="43" t="s">
        <v>138</v>
      </c>
      <c r="D39" s="174">
        <f>+D37+D29+D21</f>
        <v>-784362959</v>
      </c>
      <c r="E39" s="174">
        <f>+E37+E29+E21</f>
        <v>-1611510963</v>
      </c>
    </row>
    <row r="40" spans="3:5" x14ac:dyDescent="0.25">
      <c r="C40" s="43" t="s">
        <v>139</v>
      </c>
      <c r="D40" s="171">
        <v>1428828356</v>
      </c>
      <c r="E40" s="171">
        <v>2252738587</v>
      </c>
    </row>
    <row r="41" spans="3:5" x14ac:dyDescent="0.25">
      <c r="C41" s="43" t="s">
        <v>140</v>
      </c>
      <c r="D41" s="174">
        <f>+D40+D39</f>
        <v>644465397</v>
      </c>
      <c r="E41" s="174">
        <f>+E40+E39</f>
        <v>641227624</v>
      </c>
    </row>
    <row r="43" spans="3:5" x14ac:dyDescent="0.25">
      <c r="C43" s="308" t="s">
        <v>330</v>
      </c>
    </row>
  </sheetData>
  <mergeCells count="4">
    <mergeCell ref="B2:E2"/>
    <mergeCell ref="B3:E3"/>
    <mergeCell ref="B4:E4"/>
    <mergeCell ref="B5:E5"/>
  </mergeCells>
  <hyperlinks>
    <hyperlink ref="A1" location="INDICE!A1" display="INDICE" xr:uid="{F12DC4A7-6537-4CD9-8931-0E4D099F8D12}"/>
  </hyperlinks>
  <pageMargins left="0.70866141732283472" right="0.70866141732283472" top="0.74803149606299213" bottom="0.74803149606299213" header="0.31496062992125984" footer="0.31496062992125984"/>
  <pageSetup paperSize="9" scale="70" fitToHeight="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B1E6-AC8B-4230-B3D5-98D52947BC50}">
  <sheetPr>
    <tabColor theme="9" tint="-0.249977111117893"/>
    <pageSetUpPr fitToPage="1"/>
  </sheetPr>
  <dimension ref="A1:L17"/>
  <sheetViews>
    <sheetView showGridLines="0" workbookViewId="0">
      <selection activeCell="K18" sqref="K18"/>
    </sheetView>
  </sheetViews>
  <sheetFormatPr baseColWidth="10" defaultColWidth="11.42578125" defaultRowHeight="15" x14ac:dyDescent="0.25"/>
  <cols>
    <col min="1" max="1" width="3.5703125" style="1" customWidth="1"/>
    <col min="2" max="2" width="38" style="1" bestFit="1" customWidth="1"/>
    <col min="3" max="3" width="22.140625" style="1" bestFit="1" customWidth="1"/>
    <col min="4" max="4" width="16.28515625" style="1" customWidth="1"/>
    <col min="5" max="5" width="22.140625" style="1" bestFit="1" customWidth="1"/>
    <col min="6" max="6" width="20.7109375" style="1" bestFit="1" customWidth="1"/>
    <col min="7" max="7" width="16.5703125" style="1" customWidth="1"/>
    <col min="8" max="8" width="16.85546875" style="1" bestFit="1" customWidth="1"/>
    <col min="9" max="12" width="22.140625" style="1" bestFit="1" customWidth="1"/>
    <col min="13" max="13" width="3.5703125" style="1" customWidth="1"/>
    <col min="14" max="16384" width="11.42578125" style="1"/>
  </cols>
  <sheetData>
    <row r="1" spans="1:12" x14ac:dyDescent="0.25">
      <c r="A1" s="2" t="s">
        <v>17</v>
      </c>
    </row>
    <row r="2" spans="1:12" x14ac:dyDescent="0.25">
      <c r="B2" s="348" t="s">
        <v>1</v>
      </c>
      <c r="C2" s="348"/>
      <c r="D2" s="348"/>
      <c r="E2" s="348"/>
      <c r="F2" s="348"/>
      <c r="G2" s="348"/>
      <c r="H2" s="348"/>
      <c r="I2" s="348"/>
      <c r="J2" s="348"/>
      <c r="K2" s="348"/>
      <c r="L2" s="348"/>
    </row>
    <row r="3" spans="1:12" x14ac:dyDescent="0.25">
      <c r="B3" s="349" t="s">
        <v>303</v>
      </c>
      <c r="C3" s="349"/>
      <c r="D3" s="349"/>
      <c r="E3" s="349"/>
      <c r="F3" s="349"/>
      <c r="G3" s="349"/>
      <c r="H3" s="349"/>
      <c r="I3" s="349"/>
      <c r="J3" s="349"/>
      <c r="K3" s="349"/>
      <c r="L3" s="349"/>
    </row>
    <row r="4" spans="1:12" x14ac:dyDescent="0.25">
      <c r="B4" s="350" t="s">
        <v>401</v>
      </c>
      <c r="C4" s="350"/>
      <c r="D4" s="350"/>
      <c r="E4" s="350"/>
      <c r="F4" s="350"/>
      <c r="G4" s="350"/>
      <c r="H4" s="350"/>
      <c r="I4" s="350"/>
      <c r="J4" s="350"/>
      <c r="K4" s="350"/>
      <c r="L4" s="350"/>
    </row>
    <row r="5" spans="1:12" x14ac:dyDescent="0.25">
      <c r="B5" s="151"/>
      <c r="C5" s="151"/>
      <c r="D5" s="151"/>
      <c r="E5" s="151"/>
      <c r="F5" s="151"/>
      <c r="G5" s="151"/>
      <c r="H5" s="151"/>
      <c r="I5" s="139"/>
      <c r="J5" s="139"/>
    </row>
    <row r="6" spans="1:12" x14ac:dyDescent="0.25">
      <c r="B6" s="352" t="s">
        <v>141</v>
      </c>
      <c r="C6" s="354" t="s">
        <v>142</v>
      </c>
      <c r="D6" s="355"/>
      <c r="E6" s="356"/>
      <c r="F6" s="354" t="s">
        <v>143</v>
      </c>
      <c r="G6" s="355"/>
      <c r="H6" s="356"/>
      <c r="I6" s="354" t="s">
        <v>144</v>
      </c>
      <c r="J6" s="356"/>
      <c r="K6" s="357" t="s">
        <v>77</v>
      </c>
      <c r="L6" s="358"/>
    </row>
    <row r="7" spans="1:12" x14ac:dyDescent="0.25">
      <c r="B7" s="353"/>
      <c r="C7" s="152" t="s">
        <v>145</v>
      </c>
      <c r="D7" s="152" t="s">
        <v>146</v>
      </c>
      <c r="E7" s="152" t="s">
        <v>147</v>
      </c>
      <c r="F7" s="152" t="s">
        <v>148</v>
      </c>
      <c r="G7" s="152" t="s">
        <v>149</v>
      </c>
      <c r="H7" s="152" t="s">
        <v>150</v>
      </c>
      <c r="I7" s="152" t="s">
        <v>151</v>
      </c>
      <c r="J7" s="152" t="s">
        <v>152</v>
      </c>
      <c r="K7" s="153">
        <f>+B16</f>
        <v>45565</v>
      </c>
      <c r="L7" s="154">
        <f>+B17</f>
        <v>45199</v>
      </c>
    </row>
    <row r="8" spans="1:12" s="43" customFormat="1" x14ac:dyDescent="0.25">
      <c r="B8" s="155" t="s">
        <v>153</v>
      </c>
      <c r="C8" s="13">
        <v>20146300000</v>
      </c>
      <c r="D8" s="13">
        <v>0</v>
      </c>
      <c r="E8" s="13">
        <v>20146300000</v>
      </c>
      <c r="F8" s="13">
        <v>1394898916</v>
      </c>
      <c r="G8" s="13">
        <v>0</v>
      </c>
      <c r="H8" s="13">
        <v>50532033</v>
      </c>
      <c r="I8" s="13">
        <v>0</v>
      </c>
      <c r="J8" s="13">
        <v>6614611493.3333359</v>
      </c>
      <c r="K8" s="13">
        <v>28206342442.333336</v>
      </c>
      <c r="L8" s="309">
        <v>0</v>
      </c>
    </row>
    <row r="9" spans="1:12" x14ac:dyDescent="0.25">
      <c r="B9" s="157" t="s">
        <v>154</v>
      </c>
      <c r="C9" s="158">
        <v>0</v>
      </c>
      <c r="D9" s="158">
        <v>0</v>
      </c>
      <c r="E9" s="158">
        <v>0</v>
      </c>
      <c r="F9" s="158">
        <v>0</v>
      </c>
      <c r="G9" s="158">
        <v>0</v>
      </c>
      <c r="H9" s="158">
        <v>0</v>
      </c>
      <c r="I9" s="158">
        <v>6614611493</v>
      </c>
      <c r="J9" s="158">
        <v>-6614611493</v>
      </c>
      <c r="K9" s="90">
        <v>0</v>
      </c>
      <c r="L9" s="90" t="s">
        <v>365</v>
      </c>
    </row>
    <row r="10" spans="1:12" x14ac:dyDescent="0.25">
      <c r="B10" s="157" t="s">
        <v>155</v>
      </c>
      <c r="C10" s="158">
        <v>1853700000</v>
      </c>
      <c r="D10" s="158">
        <v>0</v>
      </c>
      <c r="E10" s="158">
        <v>1853700000</v>
      </c>
      <c r="F10" s="158">
        <v>0</v>
      </c>
      <c r="G10" s="158">
        <v>0</v>
      </c>
      <c r="H10" s="158">
        <v>0</v>
      </c>
      <c r="I10" s="158">
        <v>-1853700000</v>
      </c>
      <c r="J10" s="158">
        <v>0</v>
      </c>
      <c r="K10" s="90">
        <v>0</v>
      </c>
      <c r="L10" s="90" t="s">
        <v>365</v>
      </c>
    </row>
    <row r="11" spans="1:12" x14ac:dyDescent="0.25">
      <c r="B11" s="157" t="s">
        <v>156</v>
      </c>
      <c r="C11" s="158">
        <v>0</v>
      </c>
      <c r="D11" s="158">
        <v>0</v>
      </c>
      <c r="E11" s="158">
        <v>0</v>
      </c>
      <c r="F11" s="158">
        <v>0</v>
      </c>
      <c r="G11" s="158">
        <v>0</v>
      </c>
      <c r="H11" s="158">
        <v>0</v>
      </c>
      <c r="I11" s="158">
        <v>0</v>
      </c>
      <c r="J11" s="158">
        <v>0</v>
      </c>
      <c r="K11" s="90">
        <v>0</v>
      </c>
      <c r="L11" s="90" t="s">
        <v>365</v>
      </c>
    </row>
    <row r="12" spans="1:12" x14ac:dyDescent="0.25">
      <c r="B12" s="157" t="s">
        <v>157</v>
      </c>
      <c r="C12" s="158">
        <v>0</v>
      </c>
      <c r="D12" s="158">
        <v>0</v>
      </c>
      <c r="E12" s="158">
        <v>0</v>
      </c>
      <c r="F12" s="158">
        <v>330730575</v>
      </c>
      <c r="G12" s="158">
        <v>0</v>
      </c>
      <c r="H12" s="158">
        <v>0</v>
      </c>
      <c r="I12" s="158">
        <v>-330730575</v>
      </c>
      <c r="J12" s="158">
        <v>0</v>
      </c>
      <c r="K12" s="90">
        <v>0</v>
      </c>
      <c r="L12" s="90" t="s">
        <v>365</v>
      </c>
    </row>
    <row r="13" spans="1:12" x14ac:dyDescent="0.25">
      <c r="B13" s="157" t="s">
        <v>158</v>
      </c>
      <c r="C13" s="158">
        <v>0</v>
      </c>
      <c r="D13" s="158">
        <v>0</v>
      </c>
      <c r="E13" s="158">
        <v>0</v>
      </c>
      <c r="F13" s="158">
        <v>0</v>
      </c>
      <c r="G13" s="158">
        <v>0</v>
      </c>
      <c r="H13" s="158">
        <v>0</v>
      </c>
      <c r="I13" s="158">
        <v>0</v>
      </c>
      <c r="J13" s="158">
        <v>0</v>
      </c>
      <c r="K13" s="90">
        <v>0</v>
      </c>
      <c r="L13" s="90" t="s">
        <v>365</v>
      </c>
    </row>
    <row r="14" spans="1:12" x14ac:dyDescent="0.25">
      <c r="B14" s="157" t="s">
        <v>159</v>
      </c>
      <c r="C14" s="159">
        <v>0</v>
      </c>
      <c r="D14" s="159">
        <v>0</v>
      </c>
      <c r="E14" s="159">
        <v>0</v>
      </c>
      <c r="F14" s="159">
        <v>0</v>
      </c>
      <c r="G14" s="159">
        <v>0</v>
      </c>
      <c r="H14" s="159">
        <v>0</v>
      </c>
      <c r="I14" s="159">
        <v>-4430180918</v>
      </c>
      <c r="J14" s="159">
        <v>0</v>
      </c>
      <c r="K14" s="313">
        <v>-4430180918</v>
      </c>
      <c r="L14" s="310">
        <v>-5432337856</v>
      </c>
    </row>
    <row r="15" spans="1:12" x14ac:dyDescent="0.25">
      <c r="B15" s="157" t="s">
        <v>160</v>
      </c>
      <c r="C15" s="159">
        <v>0</v>
      </c>
      <c r="D15" s="159">
        <v>0</v>
      </c>
      <c r="E15" s="159">
        <v>0</v>
      </c>
      <c r="F15" s="159">
        <v>0</v>
      </c>
      <c r="G15" s="159">
        <v>0</v>
      </c>
      <c r="H15" s="159">
        <v>0</v>
      </c>
      <c r="I15" s="159">
        <v>0</v>
      </c>
      <c r="J15" s="159">
        <v>6784610788</v>
      </c>
      <c r="K15" s="313">
        <v>6784610788</v>
      </c>
      <c r="L15" s="310">
        <v>5361222095</v>
      </c>
    </row>
    <row r="16" spans="1:12" x14ac:dyDescent="0.25">
      <c r="A16" s="43"/>
      <c r="B16" s="160">
        <f>+'04'!D7</f>
        <v>45565</v>
      </c>
      <c r="C16" s="13">
        <f t="shared" ref="C16:K16" si="0">SUM(C8:C15)</f>
        <v>22000000000</v>
      </c>
      <c r="D16" s="13">
        <f t="shared" si="0"/>
        <v>0</v>
      </c>
      <c r="E16" s="13">
        <f t="shared" si="0"/>
        <v>22000000000</v>
      </c>
      <c r="F16" s="13">
        <f t="shared" si="0"/>
        <v>1725629491</v>
      </c>
      <c r="G16" s="13">
        <f t="shared" si="0"/>
        <v>0</v>
      </c>
      <c r="H16" s="13">
        <f t="shared" si="0"/>
        <v>50532033</v>
      </c>
      <c r="I16" s="13">
        <f t="shared" si="0"/>
        <v>0</v>
      </c>
      <c r="J16" s="13">
        <f t="shared" si="0"/>
        <v>6784610788.3333359</v>
      </c>
      <c r="K16" s="13">
        <f t="shared" si="0"/>
        <v>30560772312.333336</v>
      </c>
      <c r="L16" s="156"/>
    </row>
    <row r="17" spans="2:12" x14ac:dyDescent="0.25">
      <c r="B17" s="160">
        <f>+'04'!E7</f>
        <v>45199</v>
      </c>
      <c r="C17" s="14">
        <v>20146300000</v>
      </c>
      <c r="D17" s="13" t="s">
        <v>365</v>
      </c>
      <c r="E17" s="14">
        <v>20146300000</v>
      </c>
      <c r="F17" s="14">
        <v>1394898916</v>
      </c>
      <c r="G17" s="13" t="s">
        <v>365</v>
      </c>
      <c r="H17" s="14">
        <v>50532033</v>
      </c>
      <c r="I17" s="13" t="s">
        <v>365</v>
      </c>
      <c r="J17" s="14">
        <v>5361222095.3333359</v>
      </c>
      <c r="K17" s="13">
        <v>0</v>
      </c>
      <c r="L17" s="14">
        <v>26952953044.333336</v>
      </c>
    </row>
  </sheetData>
  <mergeCells count="8">
    <mergeCell ref="B2:L2"/>
    <mergeCell ref="B3:L3"/>
    <mergeCell ref="B4:L4"/>
    <mergeCell ref="B6:B7"/>
    <mergeCell ref="C6:E6"/>
    <mergeCell ref="F6:H6"/>
    <mergeCell ref="I6:J6"/>
    <mergeCell ref="K6:L6"/>
  </mergeCells>
  <hyperlinks>
    <hyperlink ref="A1" location="INDICE!A1" display="INDICE" xr:uid="{8353E0F3-978B-4D36-AA63-BA8631BD71EC}"/>
  </hyperlinks>
  <pageMargins left="0.70866141732283472" right="0.70866141732283472" top="0.74803149606299213" bottom="0.74803149606299213" header="0.31496062992125984" footer="0.31496062992125984"/>
  <pageSetup paperSize="9" scale="54" fitToHeight="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0EBC-8B9C-4C01-8AF7-CC15F608D9D4}">
  <sheetPr>
    <tabColor theme="9" tint="-0.249977111117893"/>
    <pageSetUpPr fitToPage="1"/>
  </sheetPr>
  <dimension ref="A1:G223"/>
  <sheetViews>
    <sheetView showGridLines="0" topLeftCell="A167" workbookViewId="0">
      <selection activeCell="G181" sqref="G181"/>
    </sheetView>
  </sheetViews>
  <sheetFormatPr baseColWidth="10" defaultColWidth="11.42578125" defaultRowHeight="15" x14ac:dyDescent="0.25"/>
  <cols>
    <col min="1" max="1" width="3.5703125" style="1" customWidth="1"/>
    <col min="2" max="2" width="45.5703125" style="1" customWidth="1"/>
    <col min="3" max="3" width="21.85546875" style="1" customWidth="1"/>
    <col min="4" max="4" width="21.5703125" style="1" customWidth="1"/>
    <col min="5" max="5" width="23.5703125" style="1" customWidth="1"/>
    <col min="6" max="6" width="22.7109375" style="1" customWidth="1"/>
    <col min="7" max="7" width="15.5703125" style="1" bestFit="1" customWidth="1"/>
    <col min="8" max="8" width="17.7109375" style="1" customWidth="1"/>
    <col min="9" max="9" width="14.5703125" style="1" bestFit="1" customWidth="1"/>
    <col min="10" max="10" width="17.28515625" style="1" bestFit="1" customWidth="1"/>
    <col min="11" max="16384" width="11.42578125" style="1"/>
  </cols>
  <sheetData>
    <row r="1" spans="1:6" x14ac:dyDescent="0.25">
      <c r="A1" s="2" t="s">
        <v>17</v>
      </c>
    </row>
    <row r="2" spans="1:6" x14ac:dyDescent="0.25">
      <c r="B2" s="345" t="s">
        <v>1</v>
      </c>
      <c r="C2" s="345"/>
      <c r="D2" s="345"/>
      <c r="E2" s="345"/>
      <c r="F2" s="345"/>
    </row>
    <row r="3" spans="1:6" x14ac:dyDescent="0.25">
      <c r="B3" s="369" t="s">
        <v>161</v>
      </c>
      <c r="C3" s="369"/>
      <c r="D3" s="369"/>
      <c r="E3" s="369"/>
      <c r="F3" s="369"/>
    </row>
    <row r="4" spans="1:6" x14ac:dyDescent="0.25">
      <c r="B4" s="364" t="s">
        <v>162</v>
      </c>
      <c r="C4" s="364"/>
      <c r="D4" s="364"/>
      <c r="E4" s="364"/>
      <c r="F4" s="364"/>
    </row>
    <row r="5" spans="1:6" x14ac:dyDescent="0.25">
      <c r="B5" s="364" t="s">
        <v>163</v>
      </c>
      <c r="C5" s="364"/>
      <c r="D5" s="364"/>
      <c r="E5" s="364"/>
      <c r="F5" s="364"/>
    </row>
    <row r="7" spans="1:6" x14ac:dyDescent="0.25">
      <c r="B7" s="366" t="s">
        <v>33</v>
      </c>
      <c r="C7" s="366"/>
      <c r="D7" s="366"/>
      <c r="E7" s="366"/>
      <c r="F7" s="366"/>
    </row>
    <row r="8" spans="1:6" x14ac:dyDescent="0.25">
      <c r="B8" s="366"/>
      <c r="C8" s="366"/>
      <c r="D8" s="366"/>
      <c r="E8" s="366"/>
      <c r="F8" s="366"/>
    </row>
    <row r="9" spans="1:6" x14ac:dyDescent="0.25">
      <c r="B9" s="366"/>
      <c r="C9" s="366"/>
      <c r="D9" s="366"/>
      <c r="E9" s="366"/>
      <c r="F9" s="366"/>
    </row>
    <row r="10" spans="1:6" x14ac:dyDescent="0.25">
      <c r="B10" s="366"/>
      <c r="C10" s="366"/>
      <c r="D10" s="366"/>
      <c r="E10" s="366"/>
      <c r="F10" s="366"/>
    </row>
    <row r="11" spans="1:6" x14ac:dyDescent="0.25">
      <c r="B11" s="366"/>
      <c r="C11" s="366"/>
      <c r="D11" s="366"/>
      <c r="E11" s="366"/>
      <c r="F11" s="366"/>
    </row>
    <row r="12" spans="1:6" x14ac:dyDescent="0.25">
      <c r="B12" s="366"/>
      <c r="C12" s="366"/>
      <c r="D12" s="366"/>
      <c r="E12" s="366"/>
      <c r="F12" s="366"/>
    </row>
    <row r="13" spans="1:6" ht="28.5" customHeight="1" x14ac:dyDescent="0.25">
      <c r="B13" s="366"/>
      <c r="C13" s="366"/>
      <c r="D13" s="366"/>
      <c r="E13" s="366"/>
      <c r="F13" s="366"/>
    </row>
    <row r="14" spans="1:6" x14ac:dyDescent="0.25">
      <c r="B14" s="366"/>
      <c r="C14" s="366"/>
      <c r="D14" s="366"/>
      <c r="E14" s="366"/>
      <c r="F14" s="366"/>
    </row>
    <row r="15" spans="1:6" x14ac:dyDescent="0.25">
      <c r="B15" s="366"/>
      <c r="C15" s="366"/>
      <c r="D15" s="366"/>
      <c r="E15" s="366"/>
      <c r="F15" s="366"/>
    </row>
    <row r="16" spans="1:6" x14ac:dyDescent="0.25">
      <c r="B16" s="366"/>
      <c r="C16" s="366"/>
      <c r="D16" s="366"/>
      <c r="E16" s="366"/>
      <c r="F16" s="366"/>
    </row>
    <row r="17" spans="2:6" x14ac:dyDescent="0.25">
      <c r="B17" s="366"/>
      <c r="C17" s="366"/>
      <c r="D17" s="366"/>
      <c r="E17" s="366"/>
      <c r="F17" s="366"/>
    </row>
    <row r="18" spans="2:6" x14ac:dyDescent="0.25">
      <c r="B18" s="366"/>
      <c r="C18" s="366"/>
      <c r="D18" s="366"/>
      <c r="E18" s="366"/>
      <c r="F18" s="366"/>
    </row>
    <row r="19" spans="2:6" x14ac:dyDescent="0.25">
      <c r="B19" s="366"/>
      <c r="C19" s="366"/>
      <c r="D19" s="366"/>
      <c r="E19" s="366"/>
      <c r="F19" s="366"/>
    </row>
    <row r="20" spans="2:6" x14ac:dyDescent="0.25">
      <c r="B20" s="366"/>
      <c r="C20" s="366"/>
      <c r="D20" s="366"/>
      <c r="E20" s="366"/>
      <c r="F20" s="366"/>
    </row>
    <row r="21" spans="2:6" x14ac:dyDescent="0.25">
      <c r="B21" s="366"/>
      <c r="C21" s="366"/>
      <c r="D21" s="366"/>
      <c r="E21" s="366"/>
      <c r="F21" s="366"/>
    </row>
    <row r="22" spans="2:6" x14ac:dyDescent="0.25">
      <c r="B22" s="366"/>
      <c r="C22" s="366"/>
      <c r="D22" s="366"/>
      <c r="E22" s="366"/>
      <c r="F22" s="366"/>
    </row>
    <row r="23" spans="2:6" x14ac:dyDescent="0.25">
      <c r="B23" s="366"/>
      <c r="C23" s="366"/>
      <c r="D23" s="366"/>
      <c r="E23" s="366"/>
      <c r="F23" s="366"/>
    </row>
    <row r="24" spans="2:6" x14ac:dyDescent="0.25">
      <c r="B24" s="366"/>
      <c r="C24" s="366"/>
      <c r="D24" s="366"/>
      <c r="E24" s="366"/>
      <c r="F24" s="366"/>
    </row>
    <row r="25" spans="2:6" x14ac:dyDescent="0.25">
      <c r="B25" s="366"/>
      <c r="C25" s="366"/>
      <c r="D25" s="366"/>
      <c r="E25" s="366"/>
      <c r="F25" s="366"/>
    </row>
    <row r="26" spans="2:6" x14ac:dyDescent="0.25">
      <c r="B26" s="366"/>
      <c r="C26" s="366"/>
      <c r="D26" s="366"/>
      <c r="E26" s="366"/>
      <c r="F26" s="366"/>
    </row>
    <row r="27" spans="2:6" x14ac:dyDescent="0.25">
      <c r="B27" s="366"/>
      <c r="C27" s="366"/>
      <c r="D27" s="366"/>
      <c r="E27" s="366"/>
      <c r="F27" s="366"/>
    </row>
    <row r="28" spans="2:6" x14ac:dyDescent="0.25">
      <c r="B28" s="366"/>
      <c r="C28" s="366"/>
      <c r="D28" s="366"/>
      <c r="E28" s="366"/>
      <c r="F28" s="366"/>
    </row>
    <row r="29" spans="2:6" x14ac:dyDescent="0.25">
      <c r="B29" s="366"/>
      <c r="C29" s="366"/>
      <c r="D29" s="366"/>
      <c r="E29" s="366"/>
      <c r="F29" s="366"/>
    </row>
    <row r="30" spans="2:6" x14ac:dyDescent="0.25">
      <c r="B30" s="366"/>
      <c r="C30" s="366"/>
      <c r="D30" s="366"/>
      <c r="E30" s="366"/>
      <c r="F30" s="366"/>
    </row>
    <row r="32" spans="2:6" x14ac:dyDescent="0.25">
      <c r="B32" s="362" t="s">
        <v>164</v>
      </c>
      <c r="C32" s="362"/>
      <c r="D32" s="362"/>
      <c r="E32" s="362"/>
      <c r="F32" s="362"/>
    </row>
    <row r="34" spans="2:6" x14ac:dyDescent="0.25">
      <c r="B34" s="363" t="s">
        <v>332</v>
      </c>
      <c r="C34" s="363"/>
      <c r="D34" s="363"/>
      <c r="E34" s="363"/>
      <c r="F34" s="363"/>
    </row>
    <row r="35" spans="2:6" x14ac:dyDescent="0.25">
      <c r="B35" s="363"/>
      <c r="C35" s="363"/>
      <c r="D35" s="363"/>
      <c r="E35" s="363"/>
      <c r="F35" s="363"/>
    </row>
    <row r="36" spans="2:6" x14ac:dyDescent="0.25">
      <c r="B36" s="363"/>
      <c r="C36" s="363"/>
      <c r="D36" s="363"/>
      <c r="E36" s="363"/>
      <c r="F36" s="363"/>
    </row>
    <row r="37" spans="2:6" x14ac:dyDescent="0.25">
      <c r="B37" s="363"/>
      <c r="C37" s="363"/>
      <c r="D37" s="363"/>
      <c r="E37" s="363"/>
      <c r="F37" s="363"/>
    </row>
    <row r="38" spans="2:6" x14ac:dyDescent="0.25">
      <c r="B38" s="363"/>
      <c r="C38" s="363"/>
      <c r="D38" s="363"/>
      <c r="E38" s="363"/>
      <c r="F38" s="363"/>
    </row>
    <row r="39" spans="2:6" x14ac:dyDescent="0.25">
      <c r="B39" s="363"/>
      <c r="C39" s="363"/>
      <c r="D39" s="363"/>
      <c r="E39" s="363"/>
      <c r="F39" s="363"/>
    </row>
    <row r="40" spans="2:6" ht="16.5" customHeight="1" x14ac:dyDescent="0.25">
      <c r="B40" s="43" t="s">
        <v>314</v>
      </c>
      <c r="C40" s="43"/>
      <c r="D40" s="43"/>
      <c r="E40" s="43"/>
      <c r="F40" s="43"/>
    </row>
    <row r="41" spans="2:6" x14ac:dyDescent="0.25">
      <c r="B41" s="347" t="s">
        <v>315</v>
      </c>
      <c r="C41" s="347"/>
      <c r="D41" s="347"/>
      <c r="E41" s="347"/>
      <c r="F41" s="347"/>
    </row>
    <row r="42" spans="2:6" x14ac:dyDescent="0.25">
      <c r="B42" s="364" t="s">
        <v>316</v>
      </c>
      <c r="C42" s="364"/>
      <c r="D42" s="364"/>
      <c r="E42" s="364"/>
      <c r="F42" s="364"/>
    </row>
    <row r="43" spans="2:6" x14ac:dyDescent="0.25">
      <c r="B43" s="364"/>
      <c r="C43" s="364"/>
      <c r="D43" s="364"/>
      <c r="E43" s="364"/>
      <c r="F43" s="364"/>
    </row>
    <row r="44" spans="2:6" x14ac:dyDescent="0.25">
      <c r="B44" s="364" t="s">
        <v>399</v>
      </c>
      <c r="C44" s="364"/>
      <c r="D44" s="364"/>
      <c r="E44" s="364"/>
      <c r="F44" s="364"/>
    </row>
    <row r="45" spans="2:6" x14ac:dyDescent="0.25">
      <c r="B45" s="364"/>
      <c r="C45" s="364"/>
      <c r="D45" s="364"/>
      <c r="E45" s="364"/>
      <c r="F45" s="364"/>
    </row>
    <row r="46" spans="2:6" x14ac:dyDescent="0.25">
      <c r="B46" s="364"/>
      <c r="C46" s="364"/>
      <c r="D46" s="364"/>
      <c r="E46" s="364"/>
      <c r="F46" s="364"/>
    </row>
    <row r="47" spans="2:6" x14ac:dyDescent="0.25">
      <c r="B47" s="364"/>
      <c r="C47" s="364"/>
      <c r="D47" s="364"/>
      <c r="E47" s="364"/>
      <c r="F47" s="364"/>
    </row>
    <row r="48" spans="2:6" x14ac:dyDescent="0.25">
      <c r="B48" s="364"/>
      <c r="C48" s="364"/>
      <c r="D48" s="364"/>
      <c r="E48" s="364"/>
      <c r="F48" s="364"/>
    </row>
    <row r="49" spans="2:6" x14ac:dyDescent="0.25">
      <c r="B49" s="364"/>
      <c r="C49" s="364"/>
      <c r="D49" s="364"/>
      <c r="E49" s="364"/>
      <c r="F49" s="364"/>
    </row>
    <row r="50" spans="2:6" x14ac:dyDescent="0.25">
      <c r="B50" s="364"/>
      <c r="C50" s="364"/>
      <c r="D50" s="364"/>
      <c r="E50" s="364"/>
      <c r="F50" s="364"/>
    </row>
    <row r="51" spans="2:6" x14ac:dyDescent="0.25">
      <c r="B51" s="364"/>
      <c r="C51" s="364"/>
      <c r="D51" s="364"/>
      <c r="E51" s="364"/>
      <c r="F51" s="364"/>
    </row>
    <row r="52" spans="2:6" x14ac:dyDescent="0.25">
      <c r="B52" s="364"/>
      <c r="C52" s="364"/>
      <c r="D52" s="364"/>
      <c r="E52" s="364"/>
      <c r="F52" s="364"/>
    </row>
    <row r="53" spans="2:6" x14ac:dyDescent="0.25">
      <c r="B53" s="364"/>
      <c r="C53" s="364"/>
      <c r="D53" s="364"/>
      <c r="E53" s="364"/>
      <c r="F53" s="364"/>
    </row>
    <row r="54" spans="2:6" x14ac:dyDescent="0.25">
      <c r="B54" s="364"/>
      <c r="C54" s="364"/>
      <c r="D54" s="364"/>
      <c r="E54" s="364"/>
      <c r="F54" s="364"/>
    </row>
    <row r="55" spans="2:6" x14ac:dyDescent="0.25">
      <c r="B55" s="364"/>
      <c r="C55" s="364"/>
      <c r="D55" s="364"/>
      <c r="E55" s="364"/>
      <c r="F55" s="364"/>
    </row>
    <row r="56" spans="2:6" x14ac:dyDescent="0.25">
      <c r="B56" s="364"/>
      <c r="C56" s="364"/>
      <c r="D56" s="364"/>
      <c r="E56" s="364"/>
      <c r="F56" s="364"/>
    </row>
    <row r="57" spans="2:6" x14ac:dyDescent="0.25">
      <c r="B57" s="364"/>
      <c r="C57" s="364"/>
      <c r="D57" s="364"/>
      <c r="E57" s="364"/>
      <c r="F57" s="364"/>
    </row>
    <row r="58" spans="2:6" x14ac:dyDescent="0.25">
      <c r="B58" s="347" t="s">
        <v>317</v>
      </c>
      <c r="C58" s="347"/>
      <c r="D58" s="347"/>
      <c r="E58" s="347"/>
      <c r="F58" s="347"/>
    </row>
    <row r="59" spans="2:6" x14ac:dyDescent="0.25">
      <c r="B59" s="362" t="s">
        <v>318</v>
      </c>
      <c r="C59" s="362"/>
      <c r="D59" s="362"/>
      <c r="E59" s="362"/>
      <c r="F59" s="362"/>
    </row>
    <row r="60" spans="2:6" x14ac:dyDescent="0.25">
      <c r="B60" s="362"/>
      <c r="C60" s="362"/>
      <c r="D60" s="362"/>
      <c r="E60" s="362"/>
      <c r="F60" s="362"/>
    </row>
    <row r="61" spans="2:6" x14ac:dyDescent="0.25">
      <c r="B61" s="362"/>
      <c r="C61" s="362"/>
      <c r="D61" s="362"/>
      <c r="E61" s="362"/>
      <c r="F61" s="362"/>
    </row>
    <row r="63" spans="2:6" x14ac:dyDescent="0.25">
      <c r="B63" s="362" t="s">
        <v>165</v>
      </c>
      <c r="C63" s="362"/>
      <c r="D63" s="362"/>
      <c r="E63" s="362"/>
      <c r="F63" s="362"/>
    </row>
    <row r="65" spans="2:6" x14ac:dyDescent="0.25">
      <c r="B65" s="365" t="s">
        <v>166</v>
      </c>
      <c r="C65" s="365"/>
      <c r="D65" s="365"/>
      <c r="E65" s="365"/>
      <c r="F65" s="365"/>
    </row>
    <row r="66" spans="2:6" x14ac:dyDescent="0.25">
      <c r="B66" s="365"/>
      <c r="C66" s="365"/>
      <c r="D66" s="365"/>
      <c r="E66" s="365"/>
      <c r="F66" s="365"/>
    </row>
    <row r="68" spans="2:6" x14ac:dyDescent="0.25">
      <c r="B68" s="362" t="s">
        <v>167</v>
      </c>
      <c r="C68" s="362"/>
      <c r="D68" s="362"/>
      <c r="E68" s="362"/>
      <c r="F68" s="362"/>
    </row>
    <row r="70" spans="2:6" x14ac:dyDescent="0.25">
      <c r="B70" s="366" t="s">
        <v>280</v>
      </c>
      <c r="C70" s="366"/>
      <c r="D70" s="366"/>
      <c r="E70" s="366"/>
      <c r="F70" s="366"/>
    </row>
    <row r="71" spans="2:6" x14ac:dyDescent="0.25">
      <c r="B71" s="366"/>
      <c r="C71" s="366"/>
      <c r="D71" s="366"/>
      <c r="E71" s="366"/>
      <c r="F71" s="366"/>
    </row>
    <row r="72" spans="2:6" x14ac:dyDescent="0.25">
      <c r="B72" s="301"/>
      <c r="C72" s="301"/>
      <c r="D72" s="301"/>
      <c r="E72" s="301"/>
      <c r="F72" s="301"/>
    </row>
    <row r="73" spans="2:6" x14ac:dyDescent="0.25">
      <c r="B73" s="362" t="s">
        <v>168</v>
      </c>
      <c r="C73" s="362"/>
      <c r="D73" s="362"/>
      <c r="E73" s="362"/>
      <c r="F73" s="362"/>
    </row>
    <row r="75" spans="2:6" x14ac:dyDescent="0.25">
      <c r="B75" s="58" t="s">
        <v>89</v>
      </c>
      <c r="C75" s="59">
        <v>45565</v>
      </c>
      <c r="D75" s="59">
        <v>45199</v>
      </c>
      <c r="E75" s="59" t="s">
        <v>366</v>
      </c>
    </row>
    <row r="76" spans="2:6" x14ac:dyDescent="0.25">
      <c r="B76" s="311" t="s">
        <v>169</v>
      </c>
      <c r="C76" s="332">
        <v>7789.9</v>
      </c>
      <c r="D76" s="332">
        <v>7289.83</v>
      </c>
      <c r="E76" s="312">
        <v>7263.59</v>
      </c>
    </row>
    <row r="77" spans="2:6" x14ac:dyDescent="0.25">
      <c r="B77" s="311" t="s">
        <v>170</v>
      </c>
      <c r="C77" s="332">
        <v>7796.79</v>
      </c>
      <c r="D77" s="332">
        <v>7307.17</v>
      </c>
      <c r="E77" s="312">
        <v>7283.62</v>
      </c>
    </row>
    <row r="81" spans="2:6" x14ac:dyDescent="0.25">
      <c r="B81" s="362" t="s">
        <v>171</v>
      </c>
      <c r="C81" s="362"/>
      <c r="D81" s="362"/>
      <c r="E81" s="362"/>
      <c r="F81" s="362"/>
    </row>
    <row r="83" spans="2:6" ht="16.5" customHeight="1" x14ac:dyDescent="0.25">
      <c r="B83" s="359" t="s">
        <v>172</v>
      </c>
      <c r="C83" s="367" t="s">
        <v>173</v>
      </c>
      <c r="D83" s="368"/>
      <c r="E83" s="359" t="s">
        <v>174</v>
      </c>
      <c r="F83" s="359" t="s">
        <v>409</v>
      </c>
    </row>
    <row r="84" spans="2:6" ht="18.75" customHeight="1" x14ac:dyDescent="0.25">
      <c r="B84" s="361"/>
      <c r="C84" s="60" t="s">
        <v>175</v>
      </c>
      <c r="D84" s="61" t="s">
        <v>176</v>
      </c>
      <c r="E84" s="360"/>
      <c r="F84" s="361"/>
    </row>
    <row r="85" spans="2:6" x14ac:dyDescent="0.25">
      <c r="B85" s="62" t="s">
        <v>177</v>
      </c>
      <c r="C85" s="63"/>
      <c r="D85" s="64"/>
      <c r="E85" s="314"/>
      <c r="F85" s="65"/>
    </row>
    <row r="86" spans="2:6" x14ac:dyDescent="0.25">
      <c r="B86" s="66" t="s">
        <v>66</v>
      </c>
      <c r="C86" s="67" t="s">
        <v>178</v>
      </c>
      <c r="D86" s="68">
        <v>78555.550135431782</v>
      </c>
      <c r="E86" s="315">
        <v>7789.9</v>
      </c>
      <c r="F86" s="69">
        <f>+D86*E86</f>
        <v>611939880</v>
      </c>
    </row>
    <row r="87" spans="2:6" x14ac:dyDescent="0.25">
      <c r="B87" s="66" t="s">
        <v>73</v>
      </c>
      <c r="C87" s="67" t="s">
        <v>178</v>
      </c>
      <c r="D87" s="68">
        <v>82104.780035687247</v>
      </c>
      <c r="E87" s="315">
        <v>7789.9</v>
      </c>
      <c r="F87" s="69">
        <f>+D87*E87</f>
        <v>639588026</v>
      </c>
    </row>
    <row r="88" spans="2:6" x14ac:dyDescent="0.25">
      <c r="B88" s="70" t="s">
        <v>125</v>
      </c>
      <c r="C88" s="71" t="s">
        <v>178</v>
      </c>
      <c r="D88" s="72">
        <v>2692694.6099436451</v>
      </c>
      <c r="E88" s="316">
        <v>7789.9</v>
      </c>
      <c r="F88" s="73">
        <f>+D88*E88</f>
        <v>20975821742</v>
      </c>
    </row>
    <row r="89" spans="2:6" x14ac:dyDescent="0.25">
      <c r="B89" s="74" t="s">
        <v>298</v>
      </c>
      <c r="C89" s="55"/>
      <c r="D89" s="75">
        <f>SUM(D85:D88)</f>
        <v>2853354.940114764</v>
      </c>
      <c r="E89" s="75"/>
      <c r="F89" s="76"/>
    </row>
    <row r="90" spans="2:6" ht="6.75" customHeight="1" x14ac:dyDescent="0.25">
      <c r="B90" s="77"/>
      <c r="C90" s="41"/>
      <c r="D90" s="78"/>
      <c r="E90" s="78"/>
      <c r="F90" s="79"/>
    </row>
    <row r="91" spans="2:6" x14ac:dyDescent="0.25">
      <c r="B91" s="80" t="s">
        <v>179</v>
      </c>
      <c r="C91" s="81"/>
      <c r="D91" s="81"/>
      <c r="E91" s="81"/>
      <c r="F91" s="81"/>
    </row>
    <row r="92" spans="2:6" x14ac:dyDescent="0.25">
      <c r="B92" s="82" t="s">
        <v>180</v>
      </c>
      <c r="C92" s="67" t="s">
        <v>178</v>
      </c>
      <c r="D92" s="68">
        <v>38503.69998422428</v>
      </c>
      <c r="E92" s="68">
        <v>7796.79</v>
      </c>
      <c r="F92" s="69">
        <f>+D92*E92</f>
        <v>300205263</v>
      </c>
    </row>
    <row r="93" spans="2:6" x14ac:dyDescent="0.25">
      <c r="B93" s="83"/>
      <c r="C93" s="71"/>
      <c r="D93" s="72"/>
      <c r="E93" s="84"/>
      <c r="F93" s="73"/>
    </row>
    <row r="94" spans="2:6" x14ac:dyDescent="0.25">
      <c r="B94" s="43" t="s">
        <v>299</v>
      </c>
      <c r="C94" s="43"/>
      <c r="D94" s="85">
        <f>SUM(D91:D93)</f>
        <v>38503.69998422428</v>
      </c>
      <c r="E94" s="43"/>
      <c r="F94" s="43"/>
    </row>
    <row r="95" spans="2:6" x14ac:dyDescent="0.25">
      <c r="B95" s="86" t="s">
        <v>300</v>
      </c>
      <c r="C95" s="86"/>
      <c r="D95" s="87">
        <f>+D89-D94</f>
        <v>2814851.24013054</v>
      </c>
      <c r="E95" s="86"/>
      <c r="F95" s="86"/>
    </row>
    <row r="96" spans="2:6" x14ac:dyDescent="0.25">
      <c r="B96" s="86"/>
      <c r="C96" s="86"/>
      <c r="D96" s="87"/>
      <c r="E96" s="86"/>
      <c r="F96" s="86"/>
    </row>
    <row r="97" spans="2:6" x14ac:dyDescent="0.25">
      <c r="B97" s="362" t="s">
        <v>278</v>
      </c>
      <c r="C97" s="362"/>
      <c r="D97" s="362"/>
      <c r="E97" s="362"/>
      <c r="F97" s="362"/>
    </row>
    <row r="99" spans="2:6" ht="45" x14ac:dyDescent="0.25">
      <c r="B99" s="61" t="s">
        <v>181</v>
      </c>
      <c r="C99" s="61" t="s">
        <v>402</v>
      </c>
      <c r="D99" s="61" t="s">
        <v>403</v>
      </c>
      <c r="E99" s="61" t="s">
        <v>404</v>
      </c>
      <c r="F99" s="61" t="s">
        <v>405</v>
      </c>
    </row>
    <row r="100" spans="2:6" ht="30" x14ac:dyDescent="0.25">
      <c r="B100" s="88" t="s">
        <v>182</v>
      </c>
      <c r="C100" s="89">
        <v>7789.9</v>
      </c>
      <c r="D100" s="90">
        <v>1404981622</v>
      </c>
      <c r="E100" s="89">
        <v>7289.83</v>
      </c>
      <c r="F100" s="90">
        <v>333650219</v>
      </c>
    </row>
    <row r="101" spans="2:6" ht="30" x14ac:dyDescent="0.25">
      <c r="B101" s="88" t="s">
        <v>183</v>
      </c>
      <c r="C101" s="89">
        <v>7796.79</v>
      </c>
      <c r="D101" s="90">
        <v>58640431</v>
      </c>
      <c r="E101" s="89">
        <v>7307.17</v>
      </c>
      <c r="F101" s="90">
        <v>14149485</v>
      </c>
    </row>
    <row r="102" spans="2:6" ht="30" x14ac:dyDescent="0.25">
      <c r="B102" s="88" t="s">
        <v>184</v>
      </c>
      <c r="C102" s="89">
        <v>7789.9</v>
      </c>
      <c r="D102" s="90">
        <v>186069134</v>
      </c>
      <c r="E102" s="89">
        <v>7289.83</v>
      </c>
      <c r="F102" s="90">
        <v>478346510</v>
      </c>
    </row>
    <row r="103" spans="2:6" ht="30" x14ac:dyDescent="0.25">
      <c r="B103" s="88" t="s">
        <v>185</v>
      </c>
      <c r="C103" s="89">
        <v>7796.79</v>
      </c>
      <c r="D103" s="90">
        <v>35376931</v>
      </c>
      <c r="E103" s="89">
        <v>7307.17</v>
      </c>
      <c r="F103" s="90">
        <v>8076548</v>
      </c>
    </row>
    <row r="105" spans="2:6" x14ac:dyDescent="0.25">
      <c r="B105" s="86" t="s">
        <v>301</v>
      </c>
      <c r="C105" s="86"/>
      <c r="D105" s="91">
        <f>SUM(D100:D101)-SUM(D102:D104)</f>
        <v>1242175988</v>
      </c>
      <c r="E105" s="86"/>
      <c r="F105" s="91">
        <f>SUM(F100:F101)-SUM(F102:F104)</f>
        <v>-138623354</v>
      </c>
    </row>
    <row r="107" spans="2:6" x14ac:dyDescent="0.25">
      <c r="B107" s="362" t="s">
        <v>186</v>
      </c>
      <c r="C107" s="362"/>
      <c r="D107" s="362"/>
      <c r="E107" s="362"/>
      <c r="F107" s="362"/>
    </row>
    <row r="109" spans="2:6" x14ac:dyDescent="0.25">
      <c r="B109" s="364" t="s">
        <v>319</v>
      </c>
      <c r="C109" s="364"/>
      <c r="D109" s="364"/>
      <c r="E109" s="364"/>
      <c r="F109" s="364"/>
    </row>
    <row r="111" spans="2:6" x14ac:dyDescent="0.25">
      <c r="B111" s="92" t="s">
        <v>187</v>
      </c>
      <c r="C111" s="59">
        <v>45565</v>
      </c>
      <c r="D111" s="59">
        <f>+'02'!E7</f>
        <v>45291</v>
      </c>
    </row>
    <row r="112" spans="2:6" x14ac:dyDescent="0.25">
      <c r="B112" s="93" t="s">
        <v>188</v>
      </c>
      <c r="C112" s="94"/>
      <c r="D112" s="94"/>
    </row>
    <row r="113" spans="2:6" x14ac:dyDescent="0.25">
      <c r="B113" s="95" t="s">
        <v>283</v>
      </c>
      <c r="C113" s="96">
        <v>14869077</v>
      </c>
      <c r="D113" s="96">
        <v>716806019</v>
      </c>
    </row>
    <row r="114" spans="2:6" x14ac:dyDescent="0.25">
      <c r="B114" s="95" t="s">
        <v>337</v>
      </c>
      <c r="C114" s="96">
        <v>12876440</v>
      </c>
      <c r="D114" s="96">
        <v>116025785</v>
      </c>
    </row>
    <row r="115" spans="2:6" x14ac:dyDescent="0.25">
      <c r="B115" s="95" t="s">
        <v>367</v>
      </c>
      <c r="C115" s="96">
        <v>4780000</v>
      </c>
      <c r="D115" s="96">
        <v>5000000</v>
      </c>
    </row>
    <row r="116" spans="2:6" x14ac:dyDescent="0.25">
      <c r="B116" s="97" t="s">
        <v>189</v>
      </c>
      <c r="C116" s="96"/>
      <c r="D116" s="96"/>
    </row>
    <row r="117" spans="2:6" x14ac:dyDescent="0.25">
      <c r="B117" s="95" t="s">
        <v>284</v>
      </c>
      <c r="C117" s="96">
        <v>560199363</v>
      </c>
      <c r="D117" s="96">
        <v>550219993</v>
      </c>
    </row>
    <row r="118" spans="2:6" x14ac:dyDescent="0.25">
      <c r="B118" s="95" t="s">
        <v>367</v>
      </c>
      <c r="C118" s="96">
        <v>38949500</v>
      </c>
      <c r="D118" s="96">
        <v>36317950</v>
      </c>
    </row>
    <row r="119" spans="2:6" x14ac:dyDescent="0.25">
      <c r="B119" s="95" t="s">
        <v>294</v>
      </c>
      <c r="C119" s="96">
        <v>12791017</v>
      </c>
      <c r="D119" s="98">
        <v>4458609</v>
      </c>
    </row>
    <row r="120" spans="2:6" ht="15.75" thickBot="1" x14ac:dyDescent="0.3">
      <c r="B120" s="101" t="s">
        <v>190</v>
      </c>
      <c r="C120" s="99">
        <f>SUM(C113:C119)</f>
        <v>644465397</v>
      </c>
      <c r="D120" s="100">
        <f>SUM(D113:D119)</f>
        <v>1428828356</v>
      </c>
    </row>
    <row r="121" spans="2:6" ht="15.75" thickTop="1" x14ac:dyDescent="0.25"/>
    <row r="122" spans="2:6" x14ac:dyDescent="0.25">
      <c r="B122" s="362" t="s">
        <v>320</v>
      </c>
      <c r="C122" s="362"/>
      <c r="D122" s="362"/>
      <c r="E122" s="362"/>
      <c r="F122" s="362"/>
    </row>
    <row r="124" spans="2:6" x14ac:dyDescent="0.25">
      <c r="B124" s="101" t="s">
        <v>191</v>
      </c>
      <c r="C124" s="102" t="s">
        <v>89</v>
      </c>
      <c r="D124" s="59">
        <f>+C111</f>
        <v>45565</v>
      </c>
      <c r="E124" s="59">
        <f>+D111</f>
        <v>45291</v>
      </c>
    </row>
    <row r="125" spans="2:6" x14ac:dyDescent="0.25">
      <c r="B125" s="103"/>
      <c r="C125" s="103"/>
      <c r="D125" s="104"/>
      <c r="E125" s="94"/>
    </row>
    <row r="126" spans="2:6" x14ac:dyDescent="0.25">
      <c r="B126" s="105" t="s">
        <v>192</v>
      </c>
      <c r="C126" s="105"/>
      <c r="D126" s="104"/>
      <c r="E126" s="106"/>
    </row>
    <row r="127" spans="2:6" x14ac:dyDescent="0.25">
      <c r="B127" s="95" t="s">
        <v>286</v>
      </c>
      <c r="C127" s="95" t="s">
        <v>193</v>
      </c>
      <c r="D127" s="96">
        <v>1008473497</v>
      </c>
      <c r="E127" s="108">
        <v>1064596964</v>
      </c>
    </row>
    <row r="128" spans="2:6" x14ac:dyDescent="0.25">
      <c r="B128" s="95" t="s">
        <v>289</v>
      </c>
      <c r="C128" s="95" t="s">
        <v>193</v>
      </c>
      <c r="D128" s="107">
        <v>548279648</v>
      </c>
      <c r="E128" s="108">
        <v>633383378</v>
      </c>
    </row>
    <row r="129" spans="2:7" x14ac:dyDescent="0.25">
      <c r="B129" s="95" t="s">
        <v>287</v>
      </c>
      <c r="C129" s="95" t="s">
        <v>193</v>
      </c>
      <c r="D129" s="107">
        <v>756365460</v>
      </c>
      <c r="E129" s="108">
        <v>449373583</v>
      </c>
    </row>
    <row r="130" spans="2:7" x14ac:dyDescent="0.25">
      <c r="B130" s="95" t="s">
        <v>285</v>
      </c>
      <c r="C130" s="95" t="s">
        <v>193</v>
      </c>
      <c r="D130" s="107">
        <v>81264818</v>
      </c>
      <c r="E130" s="108">
        <v>82198504</v>
      </c>
    </row>
    <row r="131" spans="2:7" x14ac:dyDescent="0.25">
      <c r="B131" s="95" t="s">
        <v>288</v>
      </c>
      <c r="C131" s="95" t="s">
        <v>193</v>
      </c>
      <c r="D131" s="107">
        <v>64208796</v>
      </c>
      <c r="E131" s="108">
        <v>60156035</v>
      </c>
    </row>
    <row r="132" spans="2:7" x14ac:dyDescent="0.25">
      <c r="B132" s="95" t="s">
        <v>338</v>
      </c>
      <c r="C132" s="95" t="s">
        <v>193</v>
      </c>
      <c r="D132" s="107">
        <v>31875077</v>
      </c>
      <c r="E132" s="108">
        <v>25590817</v>
      </c>
    </row>
    <row r="133" spans="2:7" x14ac:dyDescent="0.25">
      <c r="B133" s="95" t="s">
        <v>290</v>
      </c>
      <c r="C133" s="95" t="s">
        <v>193</v>
      </c>
      <c r="D133" s="107">
        <v>45774255</v>
      </c>
      <c r="E133" s="108">
        <v>22295317</v>
      </c>
    </row>
    <row r="134" spans="2:7" x14ac:dyDescent="0.25">
      <c r="B134" s="109" t="s">
        <v>194</v>
      </c>
      <c r="C134" s="109"/>
      <c r="D134" s="110"/>
      <c r="E134" s="111"/>
    </row>
    <row r="135" spans="2:7" x14ac:dyDescent="0.25">
      <c r="B135" s="95" t="s">
        <v>389</v>
      </c>
      <c r="C135" s="95" t="s">
        <v>291</v>
      </c>
      <c r="D135" s="107">
        <v>774306294</v>
      </c>
      <c r="E135" s="108">
        <v>211521498</v>
      </c>
    </row>
    <row r="136" spans="2:7" x14ac:dyDescent="0.25">
      <c r="B136" s="95" t="s">
        <v>195</v>
      </c>
      <c r="C136" s="95" t="s">
        <v>331</v>
      </c>
      <c r="D136" s="107">
        <v>42271044</v>
      </c>
      <c r="E136" s="108">
        <v>97963385</v>
      </c>
    </row>
    <row r="137" spans="2:7" x14ac:dyDescent="0.25">
      <c r="B137" s="95" t="s">
        <v>295</v>
      </c>
      <c r="C137" s="95" t="s">
        <v>199</v>
      </c>
      <c r="D137" s="107">
        <v>35762979</v>
      </c>
      <c r="E137" s="108">
        <v>17961296</v>
      </c>
      <c r="F137" s="171"/>
    </row>
    <row r="138" spans="2:7" x14ac:dyDescent="0.25">
      <c r="B138" s="95" t="s">
        <v>198</v>
      </c>
      <c r="C138" s="95" t="s">
        <v>199</v>
      </c>
      <c r="D138" s="107">
        <v>478374271</v>
      </c>
      <c r="E138" s="108">
        <v>11490686</v>
      </c>
      <c r="F138" s="171"/>
    </row>
    <row r="139" spans="2:7" x14ac:dyDescent="0.25">
      <c r="B139" s="95" t="s">
        <v>196</v>
      </c>
      <c r="C139" s="95" t="s">
        <v>197</v>
      </c>
      <c r="D139" s="112">
        <v>0</v>
      </c>
      <c r="E139" s="108">
        <v>0</v>
      </c>
      <c r="F139" s="171"/>
    </row>
    <row r="140" spans="2:7" ht="15.75" thickBot="1" x14ac:dyDescent="0.3">
      <c r="B140" s="113" t="s">
        <v>200</v>
      </c>
      <c r="C140" s="113"/>
      <c r="D140" s="114">
        <f>SUM(D126:D139)</f>
        <v>3866956139</v>
      </c>
      <c r="E140" s="114">
        <f>SUM(E126:E139)</f>
        <v>2676531463</v>
      </c>
      <c r="F140" s="171"/>
      <c r="G140" s="280"/>
    </row>
    <row r="141" spans="2:7" ht="15.75" thickTop="1" x14ac:dyDescent="0.25"/>
    <row r="142" spans="2:7" x14ac:dyDescent="0.25">
      <c r="B142" s="364" t="s">
        <v>321</v>
      </c>
      <c r="C142" s="364"/>
      <c r="D142" s="364"/>
      <c r="E142" s="364"/>
      <c r="F142" s="364"/>
    </row>
    <row r="144" spans="2:7" x14ac:dyDescent="0.25">
      <c r="B144" s="113" t="s">
        <v>181</v>
      </c>
      <c r="C144" s="113" t="s">
        <v>187</v>
      </c>
      <c r="D144" s="59">
        <f>+D124</f>
        <v>45565</v>
      </c>
      <c r="E144" s="59">
        <f>+E124</f>
        <v>45291</v>
      </c>
    </row>
    <row r="145" spans="2:7" x14ac:dyDescent="0.25">
      <c r="B145" s="296" t="s">
        <v>339</v>
      </c>
      <c r="C145" s="297" t="s">
        <v>202</v>
      </c>
      <c r="D145" s="298">
        <v>322183656</v>
      </c>
      <c r="E145" s="298">
        <v>130780269</v>
      </c>
    </row>
    <row r="146" spans="2:7" x14ac:dyDescent="0.25">
      <c r="B146" s="115" t="s">
        <v>203</v>
      </c>
      <c r="C146" s="95" t="s">
        <v>204</v>
      </c>
      <c r="D146" s="317">
        <v>46302121</v>
      </c>
      <c r="E146" s="108">
        <v>23017240</v>
      </c>
    </row>
    <row r="147" spans="2:7" x14ac:dyDescent="0.25">
      <c r="B147" s="115" t="s">
        <v>293</v>
      </c>
      <c r="C147" s="95" t="s">
        <v>413</v>
      </c>
      <c r="D147" s="108">
        <v>658000</v>
      </c>
      <c r="E147" s="108">
        <v>2178000</v>
      </c>
    </row>
    <row r="148" spans="2:7" x14ac:dyDescent="0.25">
      <c r="B148" s="115" t="s">
        <v>201</v>
      </c>
      <c r="C148" s="95" t="s">
        <v>340</v>
      </c>
      <c r="D148" s="317">
        <v>18445541</v>
      </c>
      <c r="E148" s="108">
        <v>0</v>
      </c>
    </row>
    <row r="149" spans="2:7" ht="15.75" thickBot="1" x14ac:dyDescent="0.3">
      <c r="B149" s="116" t="s">
        <v>190</v>
      </c>
      <c r="C149" s="117"/>
      <c r="D149" s="114">
        <f>SUM(D145:D148)</f>
        <v>387589318</v>
      </c>
      <c r="E149" s="114">
        <f>SUM(E145:E148)</f>
        <v>155975509</v>
      </c>
      <c r="G149" s="280"/>
    </row>
    <row r="150" spans="2:7" ht="15.75" thickTop="1" x14ac:dyDescent="0.25"/>
    <row r="151" spans="2:7" x14ac:dyDescent="0.25">
      <c r="B151" s="347" t="s">
        <v>322</v>
      </c>
      <c r="C151" s="347"/>
      <c r="D151" s="347"/>
      <c r="E151" s="347"/>
      <c r="F151" s="347"/>
    </row>
    <row r="153" spans="2:7" x14ac:dyDescent="0.25">
      <c r="B153" s="118" t="s">
        <v>181</v>
      </c>
      <c r="C153" s="119" t="s">
        <v>205</v>
      </c>
      <c r="D153" s="118" t="s">
        <v>206</v>
      </c>
      <c r="E153" s="8" t="s">
        <v>207</v>
      </c>
      <c r="F153" s="8" t="s">
        <v>208</v>
      </c>
    </row>
    <row r="154" spans="2:7" x14ac:dyDescent="0.25">
      <c r="B154" s="120" t="s">
        <v>209</v>
      </c>
      <c r="C154" s="299">
        <v>19702300000</v>
      </c>
      <c r="D154" s="121">
        <v>1853700000</v>
      </c>
      <c r="E154" s="122">
        <v>0</v>
      </c>
      <c r="F154" s="123">
        <f>SUM(C154:E154)</f>
        <v>21556000000</v>
      </c>
      <c r="G154" s="171"/>
    </row>
    <row r="155" spans="2:7" x14ac:dyDescent="0.25">
      <c r="B155" s="124" t="s">
        <v>155</v>
      </c>
      <c r="C155" s="300">
        <v>444000000</v>
      </c>
      <c r="D155" s="126">
        <v>1853700000</v>
      </c>
      <c r="E155" s="127">
        <v>-1853700000</v>
      </c>
      <c r="F155" s="128">
        <f>SUM(C155:E155)</f>
        <v>444000000</v>
      </c>
      <c r="G155" s="171"/>
    </row>
    <row r="156" spans="2:7" x14ac:dyDescent="0.25">
      <c r="B156" s="124" t="s">
        <v>210</v>
      </c>
      <c r="C156" s="125">
        <v>1445430949</v>
      </c>
      <c r="D156" s="126">
        <v>330730575</v>
      </c>
      <c r="E156" s="127">
        <v>0</v>
      </c>
      <c r="F156" s="128">
        <f>SUM(C156:E156)</f>
        <v>1776161524</v>
      </c>
    </row>
    <row r="157" spans="2:7" x14ac:dyDescent="0.25">
      <c r="B157" s="129" t="s">
        <v>211</v>
      </c>
      <c r="C157" s="130">
        <v>0</v>
      </c>
      <c r="D157" s="131">
        <v>6614611493.3333359</v>
      </c>
      <c r="E157" s="127">
        <v>-6614611493.3333359</v>
      </c>
      <c r="F157" s="128">
        <f>SUM(C157:E157)</f>
        <v>0</v>
      </c>
    </row>
    <row r="158" spans="2:7" x14ac:dyDescent="0.25">
      <c r="B158" s="132" t="s">
        <v>84</v>
      </c>
      <c r="C158" s="133">
        <v>6614611493.3333359</v>
      </c>
      <c r="D158" s="134">
        <v>6784610788</v>
      </c>
      <c r="E158" s="135">
        <v>-6614611493.3333359</v>
      </c>
      <c r="F158" s="136">
        <f>SUM(C158:E158)</f>
        <v>6784610788</v>
      </c>
    </row>
    <row r="159" spans="2:7" x14ac:dyDescent="0.25">
      <c r="B159" s="137" t="s">
        <v>190</v>
      </c>
      <c r="C159" s="138">
        <f>SUM(C154:C158)</f>
        <v>28206342442.333336</v>
      </c>
      <c r="D159" s="138">
        <f>SUM(D154:D158)</f>
        <v>17437352856.333336</v>
      </c>
      <c r="E159" s="138">
        <f>SUM(E154:E158)</f>
        <v>-15082922986.666672</v>
      </c>
      <c r="F159" s="138">
        <f>SUM(F154:F158)</f>
        <v>30560772312</v>
      </c>
    </row>
    <row r="161" spans="2:6" x14ac:dyDescent="0.25">
      <c r="B161" s="362" t="s">
        <v>323</v>
      </c>
      <c r="C161" s="362"/>
      <c r="D161" s="362"/>
      <c r="E161" s="362"/>
      <c r="F161" s="362"/>
    </row>
    <row r="163" spans="2:6" x14ac:dyDescent="0.25">
      <c r="B163" s="101" t="s">
        <v>181</v>
      </c>
      <c r="C163" s="59">
        <f>+'03'!D7</f>
        <v>45565</v>
      </c>
      <c r="D163" s="59">
        <f>+'03'!E7</f>
        <v>45199</v>
      </c>
      <c r="E163" s="139"/>
      <c r="F163" s="139"/>
    </row>
    <row r="164" spans="2:6" x14ac:dyDescent="0.25">
      <c r="B164" s="140" t="s">
        <v>92</v>
      </c>
      <c r="C164" s="141">
        <f>SUM(C165:C166)</f>
        <v>19877743737</v>
      </c>
      <c r="D164" s="141">
        <f>SUM(D165:D166)</f>
        <v>17397379256</v>
      </c>
    </row>
    <row r="165" spans="2:6" x14ac:dyDescent="0.25">
      <c r="B165" s="95" t="s">
        <v>212</v>
      </c>
      <c r="C165" s="108">
        <v>23066860251</v>
      </c>
      <c r="D165" s="108">
        <v>19783876402</v>
      </c>
    </row>
    <row r="166" spans="2:6" x14ac:dyDescent="0.25">
      <c r="B166" s="95" t="s">
        <v>213</v>
      </c>
      <c r="C166" s="142">
        <v>-3189116514</v>
      </c>
      <c r="D166" s="142">
        <v>-2386497146</v>
      </c>
    </row>
    <row r="167" spans="2:6" x14ac:dyDescent="0.25">
      <c r="B167" s="109" t="s">
        <v>93</v>
      </c>
      <c r="C167" s="111">
        <f>SUM(C168:C170)</f>
        <v>1882404751</v>
      </c>
      <c r="D167" s="111">
        <f>SUM(D168:D170)</f>
        <v>1689348870</v>
      </c>
    </row>
    <row r="168" spans="2:6" x14ac:dyDescent="0.25">
      <c r="B168" s="95" t="s">
        <v>214</v>
      </c>
      <c r="C168" s="108">
        <v>1365479314</v>
      </c>
      <c r="D168" s="108">
        <v>1158465158</v>
      </c>
    </row>
    <row r="169" spans="2:6" x14ac:dyDescent="0.25">
      <c r="B169" s="50" t="s">
        <v>292</v>
      </c>
      <c r="C169" s="108">
        <v>273670781</v>
      </c>
      <c r="D169" s="108">
        <v>363875680</v>
      </c>
    </row>
    <row r="170" spans="2:6" x14ac:dyDescent="0.25">
      <c r="B170" s="95" t="s">
        <v>296</v>
      </c>
      <c r="C170" s="108">
        <v>243254656</v>
      </c>
      <c r="D170" s="108">
        <v>167008032</v>
      </c>
    </row>
    <row r="171" spans="2:6" x14ac:dyDescent="0.25">
      <c r="B171" s="109" t="s">
        <v>95</v>
      </c>
      <c r="C171" s="111">
        <f>SUM(C172:C175)</f>
        <v>1402765447</v>
      </c>
      <c r="D171" s="111">
        <f>SUM(D172:D175)</f>
        <v>2596162</v>
      </c>
      <c r="E171" s="171"/>
    </row>
    <row r="172" spans="2:6" x14ac:dyDescent="0.25">
      <c r="B172" s="95" t="s">
        <v>215</v>
      </c>
      <c r="C172" s="108">
        <v>1242175988</v>
      </c>
      <c r="D172" s="108">
        <v>0</v>
      </c>
      <c r="E172" s="171"/>
    </row>
    <row r="173" spans="2:6" x14ac:dyDescent="0.25">
      <c r="B173" s="95" t="s">
        <v>216</v>
      </c>
      <c r="C173" s="108">
        <v>1637766</v>
      </c>
      <c r="D173" s="108">
        <v>1670652</v>
      </c>
      <c r="E173" s="171"/>
    </row>
    <row r="174" spans="2:6" x14ac:dyDescent="0.25">
      <c r="B174" s="95" t="s">
        <v>95</v>
      </c>
      <c r="C174" s="108">
        <v>158951693</v>
      </c>
      <c r="D174" s="108">
        <v>925510</v>
      </c>
      <c r="E174" s="171"/>
    </row>
    <row r="175" spans="2:6" x14ac:dyDescent="0.25">
      <c r="B175" s="95"/>
      <c r="C175" s="108"/>
      <c r="D175" s="108"/>
    </row>
    <row r="176" spans="2:6" ht="15.75" thickBot="1" x14ac:dyDescent="0.3">
      <c r="B176" s="101" t="s">
        <v>190</v>
      </c>
      <c r="C176" s="143">
        <f>+C164++C167+C171</f>
        <v>23162913935</v>
      </c>
      <c r="D176" s="143">
        <f>+D164++D167+D171</f>
        <v>19089324288</v>
      </c>
      <c r="E176" s="171"/>
    </row>
    <row r="177" spans="2:6" ht="15.75" thickTop="1" x14ac:dyDescent="0.25">
      <c r="F177" s="280"/>
    </row>
    <row r="178" spans="2:6" x14ac:dyDescent="0.25">
      <c r="B178" s="57" t="s">
        <v>324</v>
      </c>
      <c r="C178" s="57"/>
      <c r="D178" s="57"/>
    </row>
    <row r="180" spans="2:6" x14ac:dyDescent="0.25">
      <c r="B180" s="101" t="s">
        <v>181</v>
      </c>
      <c r="C180" s="59">
        <f>+C163</f>
        <v>45565</v>
      </c>
      <c r="D180" s="59">
        <f>+D163</f>
        <v>45199</v>
      </c>
    </row>
    <row r="181" spans="2:6" x14ac:dyDescent="0.25">
      <c r="B181" s="140" t="s">
        <v>217</v>
      </c>
      <c r="C181" s="144">
        <f>SUM(C182:C184)</f>
        <v>513193001</v>
      </c>
      <c r="D181" s="141">
        <f>SUM(D182:D184)</f>
        <v>406341214</v>
      </c>
      <c r="E181" s="171"/>
    </row>
    <row r="182" spans="2:6" x14ac:dyDescent="0.25">
      <c r="B182" s="95" t="s">
        <v>218</v>
      </c>
      <c r="C182" s="112">
        <v>497066488</v>
      </c>
      <c r="D182" s="108">
        <v>316314932</v>
      </c>
      <c r="E182" s="171"/>
    </row>
    <row r="183" spans="2:6" x14ac:dyDescent="0.25">
      <c r="B183" s="95" t="s">
        <v>219</v>
      </c>
      <c r="C183" s="112">
        <v>16126513</v>
      </c>
      <c r="D183" s="108">
        <v>90026282</v>
      </c>
      <c r="E183" s="171"/>
    </row>
    <row r="184" spans="2:6" x14ac:dyDescent="0.25">
      <c r="B184" s="95"/>
      <c r="C184" s="112"/>
      <c r="D184" s="108"/>
      <c r="E184" s="171"/>
    </row>
    <row r="185" spans="2:6" x14ac:dyDescent="0.25">
      <c r="B185" s="109" t="s">
        <v>99</v>
      </c>
      <c r="C185" s="145">
        <f>SUM(C186:C193)</f>
        <v>3852337920</v>
      </c>
      <c r="D185" s="111">
        <f>SUM(D186:D193)</f>
        <v>2602463779</v>
      </c>
      <c r="E185" s="171"/>
    </row>
    <row r="186" spans="2:6" x14ac:dyDescent="0.25">
      <c r="B186" s="50" t="s">
        <v>222</v>
      </c>
      <c r="C186" s="108">
        <v>1473722624</v>
      </c>
      <c r="D186" s="108">
        <v>1517922003</v>
      </c>
      <c r="E186" s="171"/>
    </row>
    <row r="187" spans="2:6" x14ac:dyDescent="0.25">
      <c r="B187" s="50" t="s">
        <v>220</v>
      </c>
      <c r="C187" s="108">
        <v>1188697541</v>
      </c>
      <c r="D187" s="108">
        <v>319552357</v>
      </c>
      <c r="E187" s="171"/>
    </row>
    <row r="188" spans="2:6" x14ac:dyDescent="0.25">
      <c r="B188" s="50" t="s">
        <v>221</v>
      </c>
      <c r="C188" s="108">
        <v>938052906</v>
      </c>
      <c r="D188" s="108">
        <v>504408832</v>
      </c>
      <c r="E188" s="171"/>
    </row>
    <row r="189" spans="2:6" x14ac:dyDescent="0.25">
      <c r="B189" s="50" t="s">
        <v>223</v>
      </c>
      <c r="C189" s="108">
        <v>167310869</v>
      </c>
      <c r="D189" s="108">
        <v>153350264</v>
      </c>
      <c r="E189" s="171"/>
    </row>
    <row r="190" spans="2:6" x14ac:dyDescent="0.25">
      <c r="B190" s="50" t="s">
        <v>225</v>
      </c>
      <c r="C190" s="112">
        <v>37641730</v>
      </c>
      <c r="D190" s="108">
        <v>36573042</v>
      </c>
      <c r="E190" s="171"/>
    </row>
    <row r="191" spans="2:6" x14ac:dyDescent="0.25">
      <c r="B191" s="50" t="s">
        <v>224</v>
      </c>
      <c r="C191" s="112">
        <v>34737174</v>
      </c>
      <c r="D191" s="108">
        <v>63159376</v>
      </c>
      <c r="E191" s="171"/>
    </row>
    <row r="192" spans="2:6" x14ac:dyDescent="0.25">
      <c r="B192" s="50" t="s">
        <v>410</v>
      </c>
      <c r="C192" s="112">
        <v>8092730</v>
      </c>
      <c r="D192" s="108">
        <v>3561216</v>
      </c>
      <c r="E192" s="171"/>
    </row>
    <row r="193" spans="2:6" x14ac:dyDescent="0.25">
      <c r="B193" s="50" t="s">
        <v>226</v>
      </c>
      <c r="C193" s="112">
        <v>4082346</v>
      </c>
      <c r="D193" s="108">
        <v>3936689</v>
      </c>
      <c r="E193" s="171"/>
    </row>
    <row r="194" spans="2:6" x14ac:dyDescent="0.25">
      <c r="B194" s="109" t="s">
        <v>100</v>
      </c>
      <c r="C194" s="146">
        <f>SUM(C195:C196)</f>
        <v>875344</v>
      </c>
      <c r="D194" s="146">
        <f>SUM(D195:D196)</f>
        <v>874837</v>
      </c>
    </row>
    <row r="195" spans="2:6" x14ac:dyDescent="0.25">
      <c r="B195" s="50" t="s">
        <v>228</v>
      </c>
      <c r="C195" s="147">
        <v>450000</v>
      </c>
      <c r="D195" s="108">
        <v>818546</v>
      </c>
    </row>
    <row r="196" spans="2:6" x14ac:dyDescent="0.25">
      <c r="B196" s="50" t="s">
        <v>227</v>
      </c>
      <c r="C196" s="147">
        <v>425344</v>
      </c>
      <c r="D196" s="108">
        <v>56291</v>
      </c>
    </row>
    <row r="197" spans="2:6" x14ac:dyDescent="0.25">
      <c r="B197" s="148" t="s">
        <v>101</v>
      </c>
      <c r="C197" s="145">
        <f>SUM(C198:C199)</f>
        <v>29616835</v>
      </c>
      <c r="D197" s="111">
        <f>SUM(D198:D199)</f>
        <v>4804313</v>
      </c>
    </row>
    <row r="198" spans="2:6" x14ac:dyDescent="0.25">
      <c r="B198" s="50" t="s">
        <v>297</v>
      </c>
      <c r="C198" s="112">
        <v>27207058</v>
      </c>
      <c r="D198" s="108">
        <v>3967326</v>
      </c>
    </row>
    <row r="199" spans="2:6" x14ac:dyDescent="0.25">
      <c r="B199" s="50" t="s">
        <v>229</v>
      </c>
      <c r="C199" s="112">
        <v>2409777</v>
      </c>
      <c r="D199" s="108">
        <v>836987</v>
      </c>
      <c r="E199" s="171"/>
    </row>
    <row r="200" spans="2:6" x14ac:dyDescent="0.25">
      <c r="B200" s="109" t="s">
        <v>102</v>
      </c>
      <c r="C200" s="111">
        <f>+C201</f>
        <v>0</v>
      </c>
      <c r="D200" s="111">
        <f>+D201</f>
        <v>138623354</v>
      </c>
    </row>
    <row r="201" spans="2:6" x14ac:dyDescent="0.25">
      <c r="B201" s="95" t="s">
        <v>215</v>
      </c>
      <c r="C201" s="112">
        <v>0</v>
      </c>
      <c r="D201" s="149">
        <v>138623354</v>
      </c>
    </row>
    <row r="202" spans="2:6" ht="15.75" thickBot="1" x14ac:dyDescent="0.3">
      <c r="B202" s="101" t="s">
        <v>190</v>
      </c>
      <c r="C202" s="143">
        <f>+C181+C185+C194+C197+C200</f>
        <v>4396023100</v>
      </c>
      <c r="D202" s="143">
        <f>+D181+D185+D194+D197+D200</f>
        <v>3153107497</v>
      </c>
      <c r="E202" s="56"/>
      <c r="F202" s="15"/>
    </row>
    <row r="203" spans="2:6" ht="15.75" thickTop="1" x14ac:dyDescent="0.25">
      <c r="E203" s="57"/>
    </row>
    <row r="204" spans="2:6" ht="15" customHeight="1" x14ac:dyDescent="0.25">
      <c r="B204" s="364" t="s">
        <v>230</v>
      </c>
      <c r="C204" s="364"/>
      <c r="D204" s="364"/>
      <c r="E204" s="15"/>
      <c r="F204" s="150"/>
    </row>
    <row r="205" spans="2:6" x14ac:dyDescent="0.25">
      <c r="B205" s="57" t="s">
        <v>231</v>
      </c>
      <c r="C205" s="57"/>
      <c r="D205" s="57"/>
      <c r="F205" s="15"/>
    </row>
    <row r="206" spans="2:6" ht="15" customHeight="1" x14ac:dyDescent="0.25">
      <c r="B206" s="365" t="s">
        <v>232</v>
      </c>
      <c r="C206" s="365"/>
      <c r="D206" s="365"/>
      <c r="E206" s="150"/>
    </row>
    <row r="207" spans="2:6" x14ac:dyDescent="0.25">
      <c r="E207" s="15"/>
      <c r="F207" s="57"/>
    </row>
    <row r="208" spans="2:6" x14ac:dyDescent="0.25">
      <c r="B208" s="150" t="s">
        <v>233</v>
      </c>
      <c r="C208" s="150"/>
      <c r="D208" s="150"/>
    </row>
    <row r="209" spans="2:6" ht="15" customHeight="1" x14ac:dyDescent="0.25">
      <c r="B209" s="365" t="s">
        <v>234</v>
      </c>
      <c r="C209" s="365"/>
      <c r="D209" s="365"/>
      <c r="E209" s="365"/>
      <c r="F209" s="365"/>
    </row>
    <row r="211" spans="2:6" ht="15" customHeight="1" x14ac:dyDescent="0.25">
      <c r="B211" s="362" t="s">
        <v>235</v>
      </c>
      <c r="C211" s="362"/>
      <c r="D211" s="57"/>
      <c r="E211" s="15"/>
      <c r="F211" s="57"/>
    </row>
    <row r="212" spans="2:6" x14ac:dyDescent="0.25">
      <c r="F212" s="57"/>
    </row>
    <row r="213" spans="2:6" ht="15" customHeight="1" x14ac:dyDescent="0.25">
      <c r="B213" s="365" t="s">
        <v>236</v>
      </c>
      <c r="C213" s="365"/>
      <c r="D213" s="365"/>
      <c r="E213" s="365"/>
      <c r="F213" s="365"/>
    </row>
    <row r="215" spans="2:6" ht="15" customHeight="1" x14ac:dyDescent="0.25">
      <c r="B215" s="150" t="s">
        <v>237</v>
      </c>
      <c r="C215" s="57"/>
      <c r="D215" s="57"/>
      <c r="E215" s="15"/>
      <c r="F215" s="15"/>
    </row>
    <row r="216" spans="2:6" x14ac:dyDescent="0.25">
      <c r="B216" s="57"/>
      <c r="C216" s="57"/>
      <c r="D216" s="57"/>
      <c r="E216" s="15"/>
      <c r="F216" s="15"/>
    </row>
    <row r="217" spans="2:6" ht="15" customHeight="1" x14ac:dyDescent="0.25">
      <c r="B217" s="365" t="s">
        <v>238</v>
      </c>
      <c r="C217" s="365"/>
      <c r="D217" s="365"/>
      <c r="E217" s="365"/>
      <c r="F217" s="365"/>
    </row>
    <row r="218" spans="2:6" x14ac:dyDescent="0.25">
      <c r="B218" s="365"/>
      <c r="C218" s="365"/>
      <c r="D218" s="365"/>
      <c r="E218" s="365"/>
      <c r="F218" s="365"/>
    </row>
    <row r="219" spans="2:6" x14ac:dyDescent="0.25">
      <c r="B219" s="15"/>
      <c r="C219" s="15"/>
      <c r="D219" s="15"/>
      <c r="E219" s="15"/>
      <c r="F219" s="15"/>
    </row>
    <row r="220" spans="2:6" x14ac:dyDescent="0.25">
      <c r="B220" s="57" t="s">
        <v>239</v>
      </c>
      <c r="C220" s="57"/>
      <c r="D220" s="57"/>
      <c r="E220" s="15"/>
      <c r="F220" s="15"/>
    </row>
    <row r="221" spans="2:6" x14ac:dyDescent="0.25">
      <c r="E221" s="15"/>
      <c r="F221" s="15"/>
    </row>
    <row r="222" spans="2:6" ht="15" customHeight="1" x14ac:dyDescent="0.25">
      <c r="B222" s="365" t="s">
        <v>240</v>
      </c>
      <c r="C222" s="365"/>
      <c r="D222" s="365"/>
      <c r="E222" s="365"/>
      <c r="F222" s="365"/>
    </row>
    <row r="223" spans="2:6" x14ac:dyDescent="0.25">
      <c r="B223" s="365"/>
      <c r="C223" s="365"/>
      <c r="D223" s="365"/>
      <c r="E223" s="365"/>
      <c r="F223" s="365"/>
    </row>
  </sheetData>
  <sortState xmlns:xlrd2="http://schemas.microsoft.com/office/spreadsheetml/2017/richdata2" ref="B186:D193">
    <sortCondition descending="1" ref="C186:C193"/>
  </sortState>
  <mergeCells count="36">
    <mergeCell ref="B122:F122"/>
    <mergeCell ref="B142:F142"/>
    <mergeCell ref="B151:F151"/>
    <mergeCell ref="B161:F161"/>
    <mergeCell ref="B206:D206"/>
    <mergeCell ref="B204:D204"/>
    <mergeCell ref="B32:F32"/>
    <mergeCell ref="B2:F2"/>
    <mergeCell ref="B3:F3"/>
    <mergeCell ref="B4:F4"/>
    <mergeCell ref="B5:F5"/>
    <mergeCell ref="B7:F30"/>
    <mergeCell ref="B222:F223"/>
    <mergeCell ref="B217:F218"/>
    <mergeCell ref="B213:F213"/>
    <mergeCell ref="B209:F209"/>
    <mergeCell ref="B58:F58"/>
    <mergeCell ref="B59:F61"/>
    <mergeCell ref="B63:F63"/>
    <mergeCell ref="B65:F66"/>
    <mergeCell ref="B68:F68"/>
    <mergeCell ref="B70:F71"/>
    <mergeCell ref="B83:B84"/>
    <mergeCell ref="C83:D83"/>
    <mergeCell ref="B211:C211"/>
    <mergeCell ref="B97:F97"/>
    <mergeCell ref="B107:F107"/>
    <mergeCell ref="B109:F109"/>
    <mergeCell ref="E83:E84"/>
    <mergeCell ref="F83:F84"/>
    <mergeCell ref="B81:F81"/>
    <mergeCell ref="B73:F73"/>
    <mergeCell ref="B34:F39"/>
    <mergeCell ref="B41:F41"/>
    <mergeCell ref="B42:F43"/>
    <mergeCell ref="B44:F57"/>
  </mergeCells>
  <hyperlinks>
    <hyperlink ref="A1" location="INDICE!A1" display="INDICE" xr:uid="{06640ACD-3A27-4F38-90E1-9888777A8598}"/>
  </hyperlinks>
  <pageMargins left="0.70866141732283472" right="0.70866141732283472" top="0.74803149606299213" bottom="0.74803149606299213" header="0.31496062992125984" footer="0.31496062992125984"/>
  <pageSetup paperSize="9" scale="62" fitToHeight="5" orientation="portrait" r:id="rId1"/>
  <ignoredErrors>
    <ignoredError sqref="D164 D181 C164 D194 C181 C197 D197 C200 C194 D167 C167 D171 C171 C185:D185 D20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27FE-A60B-4603-9851-7E4ADDA7D8A8}">
  <sheetPr>
    <tabColor theme="9" tint="-0.249977111117893"/>
    <pageSetUpPr fitToPage="1"/>
  </sheetPr>
  <dimension ref="A1:I18"/>
  <sheetViews>
    <sheetView showGridLines="0" topLeftCell="A4" workbookViewId="0">
      <selection activeCell="C9" sqref="C9"/>
    </sheetView>
  </sheetViews>
  <sheetFormatPr baseColWidth="10" defaultColWidth="11.42578125" defaultRowHeight="15" x14ac:dyDescent="0.25"/>
  <cols>
    <col min="1" max="1" width="3.5703125" style="1" customWidth="1"/>
    <col min="2" max="2" width="48.7109375" style="1" customWidth="1"/>
    <col min="3" max="3" width="14.28515625" style="1" customWidth="1"/>
    <col min="4" max="4" width="11.28515625" style="1" customWidth="1"/>
    <col min="5" max="5" width="13.28515625" style="1" customWidth="1"/>
    <col min="6" max="6" width="13" style="1" customWidth="1"/>
    <col min="7" max="7" width="18.7109375" style="1" customWidth="1"/>
    <col min="8" max="9" width="11.42578125" style="1" customWidth="1"/>
    <col min="10" max="13" width="11.42578125" style="1"/>
    <col min="14" max="14" width="17.5703125" style="1" bestFit="1" customWidth="1"/>
    <col min="15" max="15" width="16.85546875" style="1" bestFit="1" customWidth="1"/>
    <col min="16" max="16" width="16.42578125" style="1" bestFit="1" customWidth="1"/>
    <col min="17" max="16384" width="11.42578125" style="1"/>
  </cols>
  <sheetData>
    <row r="1" spans="1:9" x14ac:dyDescent="0.25">
      <c r="A1" s="2" t="s">
        <v>17</v>
      </c>
    </row>
    <row r="2" spans="1:9" x14ac:dyDescent="0.25">
      <c r="A2" s="2"/>
      <c r="B2" s="245" t="s">
        <v>241</v>
      </c>
      <c r="C2" s="245"/>
      <c r="D2" s="245"/>
      <c r="E2" s="245"/>
      <c r="F2" s="245"/>
      <c r="G2" s="245"/>
      <c r="H2" s="245"/>
      <c r="I2" s="245"/>
    </row>
    <row r="3" spans="1:9" x14ac:dyDescent="0.25">
      <c r="B3" s="244" t="s">
        <v>242</v>
      </c>
      <c r="C3" s="244"/>
      <c r="D3" s="244"/>
      <c r="E3" s="244"/>
      <c r="F3" s="244"/>
      <c r="G3" s="244"/>
      <c r="H3" s="244"/>
      <c r="I3" s="244"/>
    </row>
    <row r="4" spans="1:9" x14ac:dyDescent="0.25">
      <c r="B4" s="246" t="s">
        <v>243</v>
      </c>
      <c r="C4" s="246"/>
      <c r="D4" s="246"/>
      <c r="E4" s="246"/>
      <c r="F4" s="246"/>
      <c r="G4" s="246"/>
      <c r="H4" s="246"/>
      <c r="I4" s="246"/>
    </row>
    <row r="5" spans="1:9" x14ac:dyDescent="0.25">
      <c r="B5" s="42" t="s">
        <v>282</v>
      </c>
      <c r="C5" s="251"/>
      <c r="D5" s="251"/>
      <c r="E5" s="251"/>
      <c r="F5" s="251"/>
      <c r="G5" s="251"/>
      <c r="H5" s="251"/>
      <c r="I5" s="251"/>
    </row>
    <row r="6" spans="1:9" x14ac:dyDescent="0.25">
      <c r="B6" s="1" t="s">
        <v>244</v>
      </c>
      <c r="C6" s="1" t="s">
        <v>281</v>
      </c>
      <c r="D6" s="42"/>
      <c r="E6" s="42"/>
      <c r="F6" s="42"/>
      <c r="G6" s="42"/>
      <c r="H6" s="42"/>
      <c r="I6" s="42"/>
    </row>
    <row r="7" spans="1:9" x14ac:dyDescent="0.25">
      <c r="B7" s="1" t="s">
        <v>245</v>
      </c>
      <c r="C7" s="1" t="s">
        <v>424</v>
      </c>
      <c r="D7" s="42"/>
      <c r="E7" s="42"/>
      <c r="F7" s="42"/>
      <c r="G7" s="42"/>
      <c r="H7" s="42"/>
      <c r="I7" s="42"/>
    </row>
    <row r="8" spans="1:9" x14ac:dyDescent="0.25">
      <c r="B8" s="1" t="s">
        <v>246</v>
      </c>
      <c r="C8" s="1" t="s">
        <v>424</v>
      </c>
      <c r="D8" s="42"/>
      <c r="E8" s="42"/>
      <c r="F8" s="42"/>
      <c r="G8" s="42"/>
      <c r="H8" s="42"/>
      <c r="I8" s="42"/>
    </row>
    <row r="9" spans="1:9" x14ac:dyDescent="0.25">
      <c r="B9" s="1" t="s">
        <v>247</v>
      </c>
      <c r="C9" s="1" t="s">
        <v>248</v>
      </c>
      <c r="D9" s="42"/>
      <c r="E9" s="42"/>
      <c r="F9" s="42"/>
      <c r="G9" s="42"/>
      <c r="H9" s="42"/>
      <c r="I9" s="42"/>
    </row>
    <row r="11" spans="1:9" s="43" customFormat="1" ht="15" customHeight="1" x14ac:dyDescent="0.25">
      <c r="B11" s="252" t="s">
        <v>249</v>
      </c>
      <c r="C11" s="253"/>
      <c r="D11" s="253"/>
      <c r="E11" s="253"/>
      <c r="F11" s="253"/>
      <c r="G11" s="253"/>
      <c r="H11" s="253"/>
      <c r="I11" s="254"/>
    </row>
    <row r="12" spans="1:9" s="44" customFormat="1" ht="30.75" customHeight="1" x14ac:dyDescent="0.25">
      <c r="B12" s="370" t="s">
        <v>250</v>
      </c>
      <c r="C12" s="370" t="s">
        <v>251</v>
      </c>
      <c r="D12" s="370" t="s">
        <v>252</v>
      </c>
      <c r="E12" s="370" t="s">
        <v>253</v>
      </c>
      <c r="F12" s="370" t="s">
        <v>254</v>
      </c>
      <c r="G12" s="370" t="s">
        <v>209</v>
      </c>
      <c r="H12" s="370" t="s">
        <v>255</v>
      </c>
      <c r="I12" s="370" t="s">
        <v>342</v>
      </c>
    </row>
    <row r="13" spans="1:9" s="44" customFormat="1" ht="46.5" customHeight="1" x14ac:dyDescent="0.25">
      <c r="B13" s="372"/>
      <c r="C13" s="371"/>
      <c r="D13" s="371"/>
      <c r="E13" s="371"/>
      <c r="F13" s="371"/>
      <c r="G13" s="371"/>
      <c r="H13" s="371"/>
      <c r="I13" s="371"/>
    </row>
    <row r="14" spans="1:9" x14ac:dyDescent="0.25">
      <c r="B14" s="45" t="s">
        <v>310</v>
      </c>
      <c r="C14" s="47">
        <v>11076</v>
      </c>
      <c r="D14" s="48" t="s">
        <v>341</v>
      </c>
      <c r="E14" s="46">
        <v>21300</v>
      </c>
      <c r="F14" s="46">
        <v>100000</v>
      </c>
      <c r="G14" s="47">
        <v>1107600000</v>
      </c>
      <c r="H14" s="49">
        <v>5.0345454545454547E-2</v>
      </c>
      <c r="I14" s="49">
        <v>5.0714285714285712E-2</v>
      </c>
    </row>
    <row r="15" spans="1:9" x14ac:dyDescent="0.25">
      <c r="B15" s="50" t="s">
        <v>311</v>
      </c>
      <c r="C15" s="52">
        <v>11076</v>
      </c>
      <c r="D15" s="53" t="s">
        <v>341</v>
      </c>
      <c r="E15" s="51">
        <v>21300</v>
      </c>
      <c r="F15" s="51">
        <v>100000</v>
      </c>
      <c r="G15" s="52">
        <v>1107600000</v>
      </c>
      <c r="H15" s="54">
        <v>5.0345454545454547E-2</v>
      </c>
      <c r="I15" s="54">
        <v>5.0714285714285712E-2</v>
      </c>
    </row>
    <row r="16" spans="1:9" x14ac:dyDescent="0.25">
      <c r="B16" s="50" t="s">
        <v>312</v>
      </c>
      <c r="C16" s="52">
        <v>186772</v>
      </c>
      <c r="D16" s="53" t="s">
        <v>341</v>
      </c>
      <c r="E16" s="51">
        <v>356100</v>
      </c>
      <c r="F16" s="51">
        <v>100000</v>
      </c>
      <c r="G16" s="52">
        <v>18677200000</v>
      </c>
      <c r="H16" s="54">
        <v>0.84896363636363636</v>
      </c>
      <c r="I16" s="54">
        <v>0.84785714285714286</v>
      </c>
    </row>
    <row r="17" spans="2:9" x14ac:dyDescent="0.25">
      <c r="B17" s="266" t="s">
        <v>41</v>
      </c>
      <c r="C17" s="267">
        <v>11076</v>
      </c>
      <c r="D17" s="268" t="s">
        <v>341</v>
      </c>
      <c r="E17" s="269">
        <v>21300</v>
      </c>
      <c r="F17" s="269">
        <v>100000</v>
      </c>
      <c r="G17" s="267">
        <v>1107600000</v>
      </c>
      <c r="H17" s="270">
        <v>5.0345454545454547E-2</v>
      </c>
      <c r="I17" s="270">
        <v>5.0714285714285712E-2</v>
      </c>
    </row>
    <row r="18" spans="2:9" s="43" customFormat="1" x14ac:dyDescent="0.25">
      <c r="B18" s="27" t="s">
        <v>200</v>
      </c>
      <c r="C18" s="274">
        <f>SUM(C14:C17)</f>
        <v>220000</v>
      </c>
      <c r="D18" s="250"/>
      <c r="E18" s="274">
        <f>SUM(E14:E17)</f>
        <v>420000</v>
      </c>
      <c r="F18" s="28"/>
      <c r="G18" s="271">
        <f>SUM(G14:G17)</f>
        <v>22000000000</v>
      </c>
      <c r="H18" s="273">
        <f>SUM(H14:H17)</f>
        <v>1</v>
      </c>
      <c r="I18" s="272">
        <f>SUM(I14:I17)</f>
        <v>1</v>
      </c>
    </row>
  </sheetData>
  <mergeCells count="8">
    <mergeCell ref="G12:G13"/>
    <mergeCell ref="H12:H13"/>
    <mergeCell ref="I12:I13"/>
    <mergeCell ref="B12:B13"/>
    <mergeCell ref="C12:C13"/>
    <mergeCell ref="D12:D13"/>
    <mergeCell ref="E12:E13"/>
    <mergeCell ref="F12:F13"/>
  </mergeCells>
  <hyperlinks>
    <hyperlink ref="A1" location="INDICE!A1" display="INDICE" xr:uid="{60EB62B1-4902-4C4A-B848-249C1F33DDAF}"/>
  </hyperlinks>
  <pageMargins left="0.70866141732283472" right="0.70866141732283472" top="0.74803149606299213" bottom="0.74803149606299213" header="0.31496062992125984" footer="0.31496062992125984"/>
  <pageSetup paperSize="9" scale="59" fitToHeight="5"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c0XhK1OWaqENwVXf8fkQV8LNKTZ8RglhJw7oPCLjZD0=</DigestValue>
    </Reference>
    <Reference Type="http://www.w3.org/2000/09/xmldsig#Object" URI="#idOfficeObject">
      <DigestMethod Algorithm="http://www.w3.org/2001/04/xmlenc#sha256"/>
      <DigestValue>6szIHQYCDs9tZfyAEG8s43L1Xg6lWFblLlApCYZPnrk=</DigestValue>
    </Reference>
    <Reference Type="http://uri.etsi.org/01903#SignedProperties" URI="#idSignedProperties">
      <Transforms>
        <Transform Algorithm="http://www.w3.org/TR/2001/REC-xml-c14n-20010315"/>
      </Transforms>
      <DigestMethod Algorithm="http://www.w3.org/2001/04/xmlenc#sha256"/>
      <DigestValue>DtBlPr/guaTVCiyPv1S67wZkKyf8kaAUM4AW/mCnsmc=</DigestValue>
    </Reference>
  </SignedInfo>
  <SignatureValue>AxJ1QBWIHC7mQGSAIodkCRUBW1i0ud3qYaWBppSGk5JJqyMSfPxv6QFVhbYAnyLsqDeEbj4yEUhI
4UeUeRw7TlUbIFvhUv0/LtYeJqBETzP+B8xdDG6ivLlXLoxzXIF7aErFkGeyoHIES6fAuJzGDW5o
NUmBEGojIwbeL/CPVdbkJ2qQ91140SjDM6K1Hds9Loeud1Vc1TqKvQhpsHYo6/mVMv5RINd4Knlu
3m/pGuX8MER0dE5XjWKkwVKXxbv4bhL8x97ZF2WhTEKjmWX8+LMbCj77ONczFnQw4vjQa5weluxu
ZlBABq/pGdIab5AqQBfbVtj82MuoRhRxRDXf/A==</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GXECtDeYUZ7zIS03v50EWFNM5x6sObcJRdI3IsiSGuI=</DigestValue>
      </Reference>
      <Reference URI="/xl/printerSettings/printerSettings1.bin?ContentType=application/vnd.openxmlformats-officedocument.spreadsheetml.printerSettings">
        <DigestMethod Algorithm="http://www.w3.org/2001/04/xmlenc#sha256"/>
        <DigestValue>i1H/KDFjJcYFnRoG/vQAPO15syS6bTWL9W8sSlcyte0=</DigestValue>
      </Reference>
      <Reference URI="/xl/printerSettings/printerSettings10.bin?ContentType=application/vnd.openxmlformats-officedocument.spreadsheetml.printerSettings">
        <DigestMethod Algorithm="http://www.w3.org/2001/04/xmlenc#sha256"/>
        <DigestValue>3QNbyFhuHUAABjPMoPr5++g9+9+ZfjhCH3R1jxT7iIo=</DigestValue>
      </Reference>
      <Reference URI="/xl/printerSettings/printerSettings11.bin?ContentType=application/vnd.openxmlformats-officedocument.spreadsheetml.printerSettings">
        <DigestMethod Algorithm="http://www.w3.org/2001/04/xmlenc#sha256"/>
        <DigestValue>i1H/KDFjJcYFnRoG/vQAPO15syS6bTWL9W8sSlcyte0=</DigestValue>
      </Reference>
      <Reference URI="/xl/printerSettings/printerSettings12.bin?ContentType=application/vnd.openxmlformats-officedocument.spreadsheetml.printerSettings">
        <DigestMethod Algorithm="http://www.w3.org/2001/04/xmlenc#sha256"/>
        <DigestValue>3QNbyFhuHUAABjPMoPr5++g9+9+ZfjhCH3R1jxT7iIo=</DigestValue>
      </Reference>
      <Reference URI="/xl/printerSettings/printerSettings13.bin?ContentType=application/vnd.openxmlformats-officedocument.spreadsheetml.printerSettings">
        <DigestMethod Algorithm="http://www.w3.org/2001/04/xmlenc#sha256"/>
        <DigestValue>i1H/KDFjJcYFnRoG/vQAPO15syS6bTWL9W8sSlcyte0=</DigestValue>
      </Reference>
      <Reference URI="/xl/printerSettings/printerSettings2.bin?ContentType=application/vnd.openxmlformats-officedocument.spreadsheetml.printerSettings">
        <DigestMethod Algorithm="http://www.w3.org/2001/04/xmlenc#sha256"/>
        <DigestValue>i1H/KDFjJcYFnRoG/vQAPO15syS6bTWL9W8sSlcyte0=</DigestValue>
      </Reference>
      <Reference URI="/xl/printerSettings/printerSettings3.bin?ContentType=application/vnd.openxmlformats-officedocument.spreadsheetml.printerSettings">
        <DigestMethod Algorithm="http://www.w3.org/2001/04/xmlenc#sha256"/>
        <DigestValue>i1H/KDFjJcYFnRoG/vQAPO15syS6bTWL9W8sSlcyte0=</DigestValue>
      </Reference>
      <Reference URI="/xl/printerSettings/printerSettings4.bin?ContentType=application/vnd.openxmlformats-officedocument.spreadsheetml.printerSettings">
        <DigestMethod Algorithm="http://www.w3.org/2001/04/xmlenc#sha256"/>
        <DigestValue>3QNbyFhuHUAABjPMoPr5++g9+9+ZfjhCH3R1jxT7iIo=</DigestValue>
      </Reference>
      <Reference URI="/xl/printerSettings/printerSettings5.bin?ContentType=application/vnd.openxmlformats-officedocument.spreadsheetml.printerSettings">
        <DigestMethod Algorithm="http://www.w3.org/2001/04/xmlenc#sha256"/>
        <DigestValue>i1H/KDFjJcYFnRoG/vQAPO15syS6bTWL9W8sSlcyte0=</DigestValue>
      </Reference>
      <Reference URI="/xl/printerSettings/printerSettings6.bin?ContentType=application/vnd.openxmlformats-officedocument.spreadsheetml.printerSettings">
        <DigestMethod Algorithm="http://www.w3.org/2001/04/xmlenc#sha256"/>
        <DigestValue>i1H/KDFjJcYFnRoG/vQAPO15syS6bTWL9W8sSlcyte0=</DigestValue>
      </Reference>
      <Reference URI="/xl/printerSettings/printerSettings7.bin?ContentType=application/vnd.openxmlformats-officedocument.spreadsheetml.printerSettings">
        <DigestMethod Algorithm="http://www.w3.org/2001/04/xmlenc#sha256"/>
        <DigestValue>3QNbyFhuHUAABjPMoPr5++g9+9+ZfjhCH3R1jxT7iIo=</DigestValue>
      </Reference>
      <Reference URI="/xl/printerSettings/printerSettings8.bin?ContentType=application/vnd.openxmlformats-officedocument.spreadsheetml.printerSettings">
        <DigestMethod Algorithm="http://www.w3.org/2001/04/xmlenc#sha256"/>
        <DigestValue>i1H/KDFjJcYFnRoG/vQAPO15syS6bTWL9W8sSlcyte0=</DigestValue>
      </Reference>
      <Reference URI="/xl/printerSettings/printerSettings9.bin?ContentType=application/vnd.openxmlformats-officedocument.spreadsheetml.printerSettings">
        <DigestMethod Algorithm="http://www.w3.org/2001/04/xmlenc#sha256"/>
        <DigestValue>i1H/KDFjJcYFnRoG/vQAPO15syS6bTWL9W8sSlcyte0=</DigestValue>
      </Reference>
      <Reference URI="/xl/sharedStrings.xml?ContentType=application/vnd.openxmlformats-officedocument.spreadsheetml.sharedStrings+xml">
        <DigestMethod Algorithm="http://www.w3.org/2001/04/xmlenc#sha256"/>
        <DigestValue>DgKCc3XHMoWT8IS+QSXy6uYRbAmOCTbok9sTP1CkKXs=</DigestValue>
      </Reference>
      <Reference URI="/xl/styles.xml?ContentType=application/vnd.openxmlformats-officedocument.spreadsheetml.styles+xml">
        <DigestMethod Algorithm="http://www.w3.org/2001/04/xmlenc#sha256"/>
        <DigestValue>Ly1ldI8B5Rkxz/xRchOgd76O6VEItAvWEq6pOHFYbiM=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Gw75zzQfxC2jGGHa0zURe9lgo7lgoB9iViIcOTYfahY=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ca23OTote9hkibPMfm9Ont4qlyXlIDW2XnTarYm+3bg=</DigestValue>
      </Reference>
      <Reference URI="/xl/worksheets/sheet10.xml?ContentType=application/vnd.openxmlformats-officedocument.spreadsheetml.worksheet+xml">
        <DigestMethod Algorithm="http://www.w3.org/2001/04/xmlenc#sha256"/>
        <DigestValue>zbfJJNM1r//KTL8xyyqgYYa1md/K/OgUdKWYFDZFNtU=</DigestValue>
      </Reference>
      <Reference URI="/xl/worksheets/sheet11.xml?ContentType=application/vnd.openxmlformats-officedocument.spreadsheetml.worksheet+xml">
        <DigestMethod Algorithm="http://www.w3.org/2001/04/xmlenc#sha256"/>
        <DigestValue>FiNY0wpkdkauqUUMljmKoVONpm6O8N3/lvGJq1pubv8=</DigestValue>
      </Reference>
      <Reference URI="/xl/worksheets/sheet12.xml?ContentType=application/vnd.openxmlformats-officedocument.spreadsheetml.worksheet+xml">
        <DigestMethod Algorithm="http://www.w3.org/2001/04/xmlenc#sha256"/>
        <DigestValue>pNNHDu4R/v5Www1HLLTgvZEj4TulrSWfkC3k8DBLwBM=</DigestValue>
      </Reference>
      <Reference URI="/xl/worksheets/sheet13.xml?ContentType=application/vnd.openxmlformats-officedocument.spreadsheetml.worksheet+xml">
        <DigestMethod Algorithm="http://www.w3.org/2001/04/xmlenc#sha256"/>
        <DigestValue>heHS/YLjtwj2w5dt/Gmsz53KnjMEH2rHsr88YWHl8kg=</DigestValue>
      </Reference>
      <Reference URI="/xl/worksheets/sheet2.xml?ContentType=application/vnd.openxmlformats-officedocument.spreadsheetml.worksheet+xml">
        <DigestMethod Algorithm="http://www.w3.org/2001/04/xmlenc#sha256"/>
        <DigestValue>ZY8Wx2ZsZX/NNLCwSpNKPyrbwS9g6qQtD4uci6wy65E=</DigestValue>
      </Reference>
      <Reference URI="/xl/worksheets/sheet3.xml?ContentType=application/vnd.openxmlformats-officedocument.spreadsheetml.worksheet+xml">
        <DigestMethod Algorithm="http://www.w3.org/2001/04/xmlenc#sha256"/>
        <DigestValue>VVUwmcySdenhkVzEV2JZRmjYAgphoT8p5ouzrfT1V0Q=</DigestValue>
      </Reference>
      <Reference URI="/xl/worksheets/sheet4.xml?ContentType=application/vnd.openxmlformats-officedocument.spreadsheetml.worksheet+xml">
        <DigestMethod Algorithm="http://www.w3.org/2001/04/xmlenc#sha256"/>
        <DigestValue>AZRbIIfo8U1JgeV9NmTuMJkOqXg5hfToJ/OuUTAZcxY=</DigestValue>
      </Reference>
      <Reference URI="/xl/worksheets/sheet5.xml?ContentType=application/vnd.openxmlformats-officedocument.spreadsheetml.worksheet+xml">
        <DigestMethod Algorithm="http://www.w3.org/2001/04/xmlenc#sha256"/>
        <DigestValue>SFizhpsTDHvnIAvjddHRRu+MbRbGFUCEXgFB4XrYohg=</DigestValue>
      </Reference>
      <Reference URI="/xl/worksheets/sheet6.xml?ContentType=application/vnd.openxmlformats-officedocument.spreadsheetml.worksheet+xml">
        <DigestMethod Algorithm="http://www.w3.org/2001/04/xmlenc#sha256"/>
        <DigestValue>FPVHfA79kCWS5ofowsaowPfF9QY335Fwrn0p/gxgbxY=</DigestValue>
      </Reference>
      <Reference URI="/xl/worksheets/sheet7.xml?ContentType=application/vnd.openxmlformats-officedocument.spreadsheetml.worksheet+xml">
        <DigestMethod Algorithm="http://www.w3.org/2001/04/xmlenc#sha256"/>
        <DigestValue>ubTWqtCjn/GKKCRWzXncVyU20aOVcWclgKRdidPwdmc=</DigestValue>
      </Reference>
      <Reference URI="/xl/worksheets/sheet8.xml?ContentType=application/vnd.openxmlformats-officedocument.spreadsheetml.worksheet+xml">
        <DigestMethod Algorithm="http://www.w3.org/2001/04/xmlenc#sha256"/>
        <DigestValue>bE9HDh5PCW/fwe76qdujd45cnj1lFS96m6g7tH+S+dM=</DigestValue>
      </Reference>
      <Reference URI="/xl/worksheets/sheet9.xml?ContentType=application/vnd.openxmlformats-officedocument.spreadsheetml.worksheet+xml">
        <DigestMethod Algorithm="http://www.w3.org/2001/04/xmlenc#sha256"/>
        <DigestValue>ECIV0ZyNjWwO3sECarv+aymrtGhp3l4CW8lgFa4843M=</DigestValue>
      </Reference>
    </Manifest>
    <SignatureProperties>
      <SignatureProperty Id="idSignatureTime" Target="#idPackageSignature">
        <mdssi:SignatureTime xmlns:mdssi="http://schemas.openxmlformats.org/package/2006/digital-signature">
          <mdssi:Format>YYYY-MM-DDThh:mm:ssTZD</mdssi:Format>
          <mdssi:Value>2024-10-30T18:11:03Z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2024-10-30T18:11:03Z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WuzDXEMgImxiX2BuJ4M1pk7LZkVi/nP6D7+Dh2v5Rzo=</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wFuz969wrOsS5SnOU2rZtFLcJLnQWA7JEdVZZO8FIkU=</DigestValue>
    </Reference>
  </SignedInfo>
  <SignatureValue>jwSEVCHbmmCb/G8C919xNrmHZKds/23/I8jkfNPBxKN4wbjRmPTeb/j4qO7QWk+pMAV+mZQzhwDt
Bn63AhfqOpa8Fyum88B2mEacSrL7UJXappB6h5Yg5G31URyi0eUyNtEuC8AadCGihj7UVtrthLz/
CXOOz/rQqCLXYofSm7AuoYcqDXoSm40D79pwYuzNZ4jZ2haFwx8x/FKB3StF+q62euWxkFx8aivR
7Im2M+ipMp++fWO1ZiR25xk3De+lYOLo9CKw/lsLicreJFFpnuoxGbB/4vicRZTyU6ILSTv0WlTA
/TJh0eA7EgfBCXwJfhqk3sG6RjRC7wP5q0v2Yg==</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GXECtDeYUZ7zIS03v50EWFNM5x6sObcJRdI3IsiSGuI=</DigestValue>
      </Reference>
      <Reference URI="/xl/printerSettings/printerSettings1.bin?ContentType=application/vnd.openxmlformats-officedocument.spreadsheetml.printerSettings">
        <DigestMethod Algorithm="http://www.w3.org/2001/04/xmlenc#sha256"/>
        <DigestValue>i1H/KDFjJcYFnRoG/vQAPO15syS6bTWL9W8sSlcyte0=</DigestValue>
      </Reference>
      <Reference URI="/xl/printerSettings/printerSettings10.bin?ContentType=application/vnd.openxmlformats-officedocument.spreadsheetml.printerSettings">
        <DigestMethod Algorithm="http://www.w3.org/2001/04/xmlenc#sha256"/>
        <DigestValue>3QNbyFhuHUAABjPMoPr5++g9+9+ZfjhCH3R1jxT7iIo=</DigestValue>
      </Reference>
      <Reference URI="/xl/printerSettings/printerSettings11.bin?ContentType=application/vnd.openxmlformats-officedocument.spreadsheetml.printerSettings">
        <DigestMethod Algorithm="http://www.w3.org/2001/04/xmlenc#sha256"/>
        <DigestValue>i1H/KDFjJcYFnRoG/vQAPO15syS6bTWL9W8sSlcyte0=</DigestValue>
      </Reference>
      <Reference URI="/xl/printerSettings/printerSettings12.bin?ContentType=application/vnd.openxmlformats-officedocument.spreadsheetml.printerSettings">
        <DigestMethod Algorithm="http://www.w3.org/2001/04/xmlenc#sha256"/>
        <DigestValue>3QNbyFhuHUAABjPMoPr5++g9+9+ZfjhCH3R1jxT7iIo=</DigestValue>
      </Reference>
      <Reference URI="/xl/printerSettings/printerSettings13.bin?ContentType=application/vnd.openxmlformats-officedocument.spreadsheetml.printerSettings">
        <DigestMethod Algorithm="http://www.w3.org/2001/04/xmlenc#sha256"/>
        <DigestValue>i1H/KDFjJcYFnRoG/vQAPO15syS6bTWL9W8sSlcyte0=</DigestValue>
      </Reference>
      <Reference URI="/xl/printerSettings/printerSettings2.bin?ContentType=application/vnd.openxmlformats-officedocument.spreadsheetml.printerSettings">
        <DigestMethod Algorithm="http://www.w3.org/2001/04/xmlenc#sha256"/>
        <DigestValue>i1H/KDFjJcYFnRoG/vQAPO15syS6bTWL9W8sSlcyte0=</DigestValue>
      </Reference>
      <Reference URI="/xl/printerSettings/printerSettings3.bin?ContentType=application/vnd.openxmlformats-officedocument.spreadsheetml.printerSettings">
        <DigestMethod Algorithm="http://www.w3.org/2001/04/xmlenc#sha256"/>
        <DigestValue>i1H/KDFjJcYFnRoG/vQAPO15syS6bTWL9W8sSlcyte0=</DigestValue>
      </Reference>
      <Reference URI="/xl/printerSettings/printerSettings4.bin?ContentType=application/vnd.openxmlformats-officedocument.spreadsheetml.printerSettings">
        <DigestMethod Algorithm="http://www.w3.org/2001/04/xmlenc#sha256"/>
        <DigestValue>3QNbyFhuHUAABjPMoPr5++g9+9+ZfjhCH3R1jxT7iIo=</DigestValue>
      </Reference>
      <Reference URI="/xl/printerSettings/printerSettings5.bin?ContentType=application/vnd.openxmlformats-officedocument.spreadsheetml.printerSettings">
        <DigestMethod Algorithm="http://www.w3.org/2001/04/xmlenc#sha256"/>
        <DigestValue>i1H/KDFjJcYFnRoG/vQAPO15syS6bTWL9W8sSlcyte0=</DigestValue>
      </Reference>
      <Reference URI="/xl/printerSettings/printerSettings6.bin?ContentType=application/vnd.openxmlformats-officedocument.spreadsheetml.printerSettings">
        <DigestMethod Algorithm="http://www.w3.org/2001/04/xmlenc#sha256"/>
        <DigestValue>i1H/KDFjJcYFnRoG/vQAPO15syS6bTWL9W8sSlcyte0=</DigestValue>
      </Reference>
      <Reference URI="/xl/printerSettings/printerSettings7.bin?ContentType=application/vnd.openxmlformats-officedocument.spreadsheetml.printerSettings">
        <DigestMethod Algorithm="http://www.w3.org/2001/04/xmlenc#sha256"/>
        <DigestValue>3QNbyFhuHUAABjPMoPr5++g9+9+ZfjhCH3R1jxT7iIo=</DigestValue>
      </Reference>
      <Reference URI="/xl/printerSettings/printerSettings8.bin?ContentType=application/vnd.openxmlformats-officedocument.spreadsheetml.printerSettings">
        <DigestMethod Algorithm="http://www.w3.org/2001/04/xmlenc#sha256"/>
        <DigestValue>i1H/KDFjJcYFnRoG/vQAPO15syS6bTWL9W8sSlcyte0=</DigestValue>
      </Reference>
      <Reference URI="/xl/printerSettings/printerSettings9.bin?ContentType=application/vnd.openxmlformats-officedocument.spreadsheetml.printerSettings">
        <DigestMethod Algorithm="http://www.w3.org/2001/04/xmlenc#sha256"/>
        <DigestValue>i1H/KDFjJcYFnRoG/vQAPO15syS6bTWL9W8sSlcyte0=</DigestValue>
      </Reference>
      <Reference URI="/xl/sharedStrings.xml?ContentType=application/vnd.openxmlformats-officedocument.spreadsheetml.sharedStrings+xml">
        <DigestMethod Algorithm="http://www.w3.org/2001/04/xmlenc#sha256"/>
        <DigestValue>DgKCc3XHMoWT8IS+QSXy6uYRbAmOCTbok9sTP1CkKXs=</DigestValue>
      </Reference>
      <Reference URI="/xl/styles.xml?ContentType=application/vnd.openxmlformats-officedocument.spreadsheetml.styles+xml">
        <DigestMethod Algorithm="http://www.w3.org/2001/04/xmlenc#sha256"/>
        <DigestValue>Ly1ldI8B5Rkxz/xRchOgd76O6VEItAvWEq6pOHFYbiM=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Gw75zzQfxC2jGGHa0zURe9lgo7lgoB9iViIcOTYfahY=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ca23OTote9hkibPMfm9Ont4qlyXlIDW2XnTarYm+3bg=</DigestValue>
      </Reference>
      <Reference URI="/xl/worksheets/sheet10.xml?ContentType=application/vnd.openxmlformats-officedocument.spreadsheetml.worksheet+xml">
        <DigestMethod Algorithm="http://www.w3.org/2001/04/xmlenc#sha256"/>
        <DigestValue>zbfJJNM1r//KTL8xyyqgYYa1md/K/OgUdKWYFDZFNtU=</DigestValue>
      </Reference>
      <Reference URI="/xl/worksheets/sheet11.xml?ContentType=application/vnd.openxmlformats-officedocument.spreadsheetml.worksheet+xml">
        <DigestMethod Algorithm="http://www.w3.org/2001/04/xmlenc#sha256"/>
        <DigestValue>FiNY0wpkdkauqUUMljmKoVONpm6O8N3/lvGJq1pubv8=</DigestValue>
      </Reference>
      <Reference URI="/xl/worksheets/sheet12.xml?ContentType=application/vnd.openxmlformats-officedocument.spreadsheetml.worksheet+xml">
        <DigestMethod Algorithm="http://www.w3.org/2001/04/xmlenc#sha256"/>
        <DigestValue>pNNHDu4R/v5Www1HLLTgvZEj4TulrSWfkC3k8DBLwBM=</DigestValue>
      </Reference>
      <Reference URI="/xl/worksheets/sheet13.xml?ContentType=application/vnd.openxmlformats-officedocument.spreadsheetml.worksheet+xml">
        <DigestMethod Algorithm="http://www.w3.org/2001/04/xmlenc#sha256"/>
        <DigestValue>heHS/YLjtwj2w5dt/Gmsz53KnjMEH2rHsr88YWHl8kg=</DigestValue>
      </Reference>
      <Reference URI="/xl/worksheets/sheet2.xml?ContentType=application/vnd.openxmlformats-officedocument.spreadsheetml.worksheet+xml">
        <DigestMethod Algorithm="http://www.w3.org/2001/04/xmlenc#sha256"/>
        <DigestValue>ZY8Wx2ZsZX/NNLCwSpNKPyrbwS9g6qQtD4uci6wy65E=</DigestValue>
      </Reference>
      <Reference URI="/xl/worksheets/sheet3.xml?ContentType=application/vnd.openxmlformats-officedocument.spreadsheetml.worksheet+xml">
        <DigestMethod Algorithm="http://www.w3.org/2001/04/xmlenc#sha256"/>
        <DigestValue>VVUwmcySdenhkVzEV2JZRmjYAgphoT8p5ouzrfT1V0Q=</DigestValue>
      </Reference>
      <Reference URI="/xl/worksheets/sheet4.xml?ContentType=application/vnd.openxmlformats-officedocument.spreadsheetml.worksheet+xml">
        <DigestMethod Algorithm="http://www.w3.org/2001/04/xmlenc#sha256"/>
        <DigestValue>AZRbIIfo8U1JgeV9NmTuMJkOqXg5hfToJ/OuUTAZcxY=</DigestValue>
      </Reference>
      <Reference URI="/xl/worksheets/sheet5.xml?ContentType=application/vnd.openxmlformats-officedocument.spreadsheetml.worksheet+xml">
        <DigestMethod Algorithm="http://www.w3.org/2001/04/xmlenc#sha256"/>
        <DigestValue>SFizhpsTDHvnIAvjddHRRu+MbRbGFUCEXgFB4XrYohg=</DigestValue>
      </Reference>
      <Reference URI="/xl/worksheets/sheet6.xml?ContentType=application/vnd.openxmlformats-officedocument.spreadsheetml.worksheet+xml">
        <DigestMethod Algorithm="http://www.w3.org/2001/04/xmlenc#sha256"/>
        <DigestValue>FPVHfA79kCWS5ofowsaowPfF9QY335Fwrn0p/gxgbxY=</DigestValue>
      </Reference>
      <Reference URI="/xl/worksheets/sheet7.xml?ContentType=application/vnd.openxmlformats-officedocument.spreadsheetml.worksheet+xml">
        <DigestMethod Algorithm="http://www.w3.org/2001/04/xmlenc#sha256"/>
        <DigestValue>ubTWqtCjn/GKKCRWzXncVyU20aOVcWclgKRdidPwdmc=</DigestValue>
      </Reference>
      <Reference URI="/xl/worksheets/sheet8.xml?ContentType=application/vnd.openxmlformats-officedocument.spreadsheetml.worksheet+xml">
        <DigestMethod Algorithm="http://www.w3.org/2001/04/xmlenc#sha256"/>
        <DigestValue>bE9HDh5PCW/fwe76qdujd45cnj1lFS96m6g7tH+S+dM=</DigestValue>
      </Reference>
      <Reference URI="/xl/worksheets/sheet9.xml?ContentType=application/vnd.openxmlformats-officedocument.spreadsheetml.worksheet+xml">
        <DigestMethod Algorithm="http://www.w3.org/2001/04/xmlenc#sha256"/>
        <DigestValue>ECIV0ZyNjWwO3sECarv+aymrtGhp3l4CW8lgFa4843M=</DigestValue>
      </Reference>
    </Manifest>
    <SignatureProperties>
      <SignatureProperty Id="idSignatureTime" Target="#idPackageSignature">
        <mdssi:SignatureTime xmlns:mdssi="http://schemas.openxmlformats.org/package/2006/digital-signature">
          <mdssi:Format>YYYY-MM-DDThh:mm:ssTZD</mdssi:Format>
          <mdssi:Value>2024-10-30T18:13:08Z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2024-10-30T18:13:08Z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CARATULA</vt:lpstr>
      <vt:lpstr>INDICE</vt:lpstr>
      <vt:lpstr>01</vt:lpstr>
      <vt:lpstr>02</vt:lpstr>
      <vt:lpstr>03</vt:lpstr>
      <vt:lpstr>04</vt:lpstr>
      <vt:lpstr>05</vt:lpstr>
      <vt:lpstr>06</vt:lpstr>
      <vt:lpstr>07</vt:lpstr>
      <vt:lpstr>08</vt:lpstr>
      <vt:lpstr>09</vt:lpstr>
      <vt:lpstr>10</vt:lpstr>
      <vt:lpstr>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2024-10-30T18:10:24Z</dcterms:modified>
  <cp:category/>
  <cp:contentStatus/>
</cp:coreProperties>
</file>