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344" documentId="10_ncr:200_{274497CB-1A29-4C34-BEFE-B31074CCE696}" xr6:coauthVersionLast="47" xr6:coauthVersionMax="47" xr10:uidLastSave="{1987E23E-A2A4-4B41-86DE-F732D88D77B4}"/>
  <bookViews>
    <workbookView xWindow="-120" yWindow="-120" windowWidth="29040" windowHeight="15840" tabRatio="696" activeTab="7" xr2:uid="{00000000-000D-0000-FFFF-FFFF00000000}"/>
  </bookViews>
  <sheets>
    <sheet name="CARATULA" sheetId="18" r:id="rId1"/>
    <sheet name="INDICE" sheetId="17" r:id="rId2"/>
    <sheet name="01" sheetId="14" r:id="rId3"/>
    <sheet name="02" sheetId="16" r:id="rId4"/>
    <sheet name="03" sheetId="19" r:id="rId5"/>
    <sheet name="04" sheetId="20" r:id="rId6"/>
    <sheet name="05" sheetId="21" r:id="rId7"/>
    <sheet name="06" sheetId="22"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9" i="21" l="1"/>
  <c r="D117" i="21"/>
  <c r="C117" i="21"/>
  <c r="D12" i="14" l="1"/>
  <c r="B21" i="22" l="1"/>
  <c r="B6" i="22"/>
  <c r="C12" i="14"/>
  <c r="G27" i="22"/>
  <c r="G26" i="22"/>
  <c r="G12" i="22"/>
  <c r="G11" i="22"/>
  <c r="C110" i="21"/>
  <c r="D110" i="21"/>
  <c r="D17" i="14"/>
  <c r="I29" i="22"/>
  <c r="I14" i="22"/>
  <c r="D133" i="21"/>
  <c r="C132" i="21"/>
  <c r="C133" i="21" s="1"/>
  <c r="D18" i="14" l="1"/>
  <c r="G29" i="22"/>
  <c r="G14" i="22"/>
  <c r="D20" i="14" l="1"/>
  <c r="H29" i="22"/>
  <c r="H14" i="22"/>
  <c r="D127" i="21" l="1"/>
  <c r="E84" i="21"/>
  <c r="D29" i="20"/>
  <c r="D24" i="20"/>
  <c r="D16" i="16"/>
  <c r="D11" i="16"/>
  <c r="D7" i="16"/>
  <c r="D7" i="20" s="1"/>
  <c r="E82" i="21" l="1"/>
  <c r="D107" i="21" s="1"/>
  <c r="D125" i="21" s="1"/>
  <c r="D17" i="16"/>
  <c r="D31" i="20"/>
  <c r="D114" i="21" l="1"/>
  <c r="D131" i="21"/>
  <c r="C126" i="21" l="1"/>
  <c r="C127" i="21" s="1"/>
  <c r="B4" i="16" l="1"/>
  <c r="B4" i="20" s="1"/>
  <c r="D83" i="21" l="1"/>
  <c r="C24" i="20" l="1"/>
  <c r="C16" i="16"/>
  <c r="C11" i="16"/>
  <c r="C17" i="14"/>
  <c r="C18" i="14" l="1"/>
  <c r="J9" i="22" s="1"/>
  <c r="C17" i="16"/>
  <c r="D13" i="19" s="1"/>
  <c r="C20" i="14" l="1"/>
  <c r="D84" i="21"/>
  <c r="C7" i="16" l="1"/>
  <c r="C7" i="20" l="1"/>
  <c r="D82" i="21"/>
  <c r="C107" i="21" s="1"/>
  <c r="C125" i="21" s="1"/>
  <c r="C29" i="20"/>
  <c r="C31" i="20" s="1"/>
  <c r="C12" i="19"/>
  <c r="C114" i="21" l="1"/>
  <c r="C131" i="21"/>
  <c r="E8" i="19"/>
  <c r="C13" i="19" l="1"/>
  <c r="E14" i="19" s="1"/>
</calcChain>
</file>

<file path=xl/sharedStrings.xml><?xml version="1.0" encoding="utf-8"?>
<sst xmlns="http://schemas.openxmlformats.org/spreadsheetml/2006/main" count="226" uniqueCount="158">
  <si>
    <t>INDICE</t>
  </si>
  <si>
    <t>ESTADO DEL ACTIVO NETO</t>
  </si>
  <si>
    <t>01</t>
  </si>
  <si>
    <t>ESTADO DE INGRESO Y EGRESOS</t>
  </si>
  <si>
    <t>02</t>
  </si>
  <si>
    <t>ESTADO DE VARIACIÓN DEL ACTIVO NETO</t>
  </si>
  <si>
    <t>03</t>
  </si>
  <si>
    <t>ESTADO DE FLUJO DE EFECTIVO</t>
  </si>
  <si>
    <t>04</t>
  </si>
  <si>
    <t>NOTAS A LOS ESTADOS FINANCIEROS</t>
  </si>
  <si>
    <t>05</t>
  </si>
  <si>
    <t>COMPOSICIÓN DE LAS INVERSIONES DEL FONDO</t>
  </si>
  <si>
    <t>06</t>
  </si>
  <si>
    <t>ÍNDICE</t>
  </si>
  <si>
    <t>FONDO DE INVERSIÓN ECO FORESTAL I</t>
  </si>
  <si>
    <t>En Gs.</t>
  </si>
  <si>
    <t>ACTIVO</t>
  </si>
  <si>
    <t>TOTAL ACTIVO BRUTO</t>
  </si>
  <si>
    <t>PASIVO</t>
  </si>
  <si>
    <t xml:space="preserve">Acreedores por Operaciones </t>
  </si>
  <si>
    <t xml:space="preserve">Rescates a pagar </t>
  </si>
  <si>
    <t>TOTAL PASIVO</t>
  </si>
  <si>
    <t xml:space="preserve">TOTAL ACTIVO NETO </t>
  </si>
  <si>
    <t>CUOTAS PARTES EN CIRCULACIÓN</t>
  </si>
  <si>
    <t xml:space="preserve">VALOR CUOTA PARTE AL CIERRE </t>
  </si>
  <si>
    <t>Las 2 Notas  y el Anexo I que acompañan son parte integrante de estos Estados Financieros</t>
  </si>
  <si>
    <t>ESTADO DE INGRESOS Y EGRESOS</t>
  </si>
  <si>
    <t>INGRESO</t>
  </si>
  <si>
    <t>TOTAL INGRESOS</t>
  </si>
  <si>
    <t>EGRESOS</t>
  </si>
  <si>
    <t>Comisión por Administración</t>
  </si>
  <si>
    <t>TOTAL EGRESOS</t>
  </si>
  <si>
    <t>RESULTADO DEL EJERCICIO</t>
  </si>
  <si>
    <t>CUENTA</t>
  </si>
  <si>
    <t>APORTANTES</t>
  </si>
  <si>
    <t>RESULTADO</t>
  </si>
  <si>
    <t>SALDO AL INICIO</t>
  </si>
  <si>
    <t>MOVIMIENTO DEL PERÍODO</t>
  </si>
  <si>
    <t>Suscripciones</t>
  </si>
  <si>
    <t>Rescates</t>
  </si>
  <si>
    <t>Resultado del período</t>
  </si>
  <si>
    <t>SALDO AL FINAL DEL PERÍODO</t>
  </si>
  <si>
    <t>CONCEPTO</t>
  </si>
  <si>
    <t>Efectivo al inicio del periodo</t>
  </si>
  <si>
    <t>Causas de las variaciones del efectivo</t>
  </si>
  <si>
    <t>Actividades Operativas</t>
  </si>
  <si>
    <t>Ganancia ordinaria del período</t>
  </si>
  <si>
    <t>Op Repo</t>
  </si>
  <si>
    <t>Cargos por Rescate</t>
  </si>
  <si>
    <t>Devolución a disponibilidades</t>
  </si>
  <si>
    <t>Cambios en activos y pasivos operativos</t>
  </si>
  <si>
    <t>(Aumento) Disminución Deudores por operaciones</t>
  </si>
  <si>
    <t>Comisiones pagadas</t>
  </si>
  <si>
    <t>(Aumento) Disminución Intereses a Cobrar</t>
  </si>
  <si>
    <t>Aumento (Disminución) en Acreedores por operación</t>
  </si>
  <si>
    <t>Vencimiento de Instrumentos</t>
  </si>
  <si>
    <t>Ventas de Instrumentos</t>
  </si>
  <si>
    <t>Aumento (Disminución) en Otros Pasivos</t>
  </si>
  <si>
    <t>Flujo neto de efectivo generado por actividades operativas</t>
  </si>
  <si>
    <t>Actividades de financiación</t>
  </si>
  <si>
    <t xml:space="preserve">Rescates </t>
  </si>
  <si>
    <t>Flujo neto de efectivo generado por (utilizado) en actividades de financiación</t>
  </si>
  <si>
    <t>Saldo Final de efectivo</t>
  </si>
  <si>
    <t>1) Información Básica del Fondo</t>
  </si>
  <si>
    <t>LA ADMINISTRADORA será responsable de la administración del FONDO DE INVERSIÓN ECO FORESTAL I, que en adelante se denominará FONDO ECO FORESTAL I, registrado en la Comisión Nacional de Valores de conformidad con la Resolución N.º 39E/21 de fecha 13/10/2021, el cual se regirá por el REGLAMENTO INTERNO, aprobado por Resolución 39E/21 de fecha 13/10/2021. El objeto del FONDO ECO FORESTAL I será invertir en desarrollar plantaciones forestales para la producción de madera de alta calidad destinada a madera aserrada para la construcción o para hacer laminas destinadas a la producción de contrachapados. El FONDO también invertirá en desarrollar plantaciones forestales para la producción de madera de menor calidad para la industria de
la celulosa.. Está dirigido a personas físicas y jurídicas. El riesgo de las Cuotas de Participación estará dado por la naturaleza de los activos que invierta el FONDO, de acuerdo a lo expuesto en la política de inversiones.</t>
  </si>
  <si>
    <t>2) Información sobre la Administradora</t>
  </si>
  <si>
    <t xml:space="preserve">    2.1) Información General</t>
  </si>
  <si>
    <t xml:space="preserve">    2.2) Entidad encargada de la Custodia</t>
  </si>
  <si>
    <t>3) Criterios Contables Aplicados</t>
  </si>
  <si>
    <t>La valorización de las inversiones aplicadas en el fondo están constituidas por el valor de compra más el devengado a la fecha de cada periodo informado.</t>
  </si>
  <si>
    <t>La entidad aplica el principio de lo devengado para el reconocimiento de los ingresos y la imputación de costos.</t>
  </si>
  <si>
    <t>Los resultados por ajuste de precio o venta de inversiones sobre la par, si hubieran, se reconocen como ingresos extraordinarios.</t>
  </si>
  <si>
    <t>Tipo de cambio comprador</t>
  </si>
  <si>
    <t xml:space="preserve">Tipo de cambio vendedor       </t>
  </si>
  <si>
    <t>a) Posición en Moneda Extranjera:</t>
  </si>
  <si>
    <t>_Gastos Operacionales y comisión de la Sociedad Administradora:</t>
  </si>
  <si>
    <t>TOTAL</t>
  </si>
  <si>
    <t>_Información Estadística</t>
  </si>
  <si>
    <t>MES</t>
  </si>
  <si>
    <t>VALOR CUOTA</t>
  </si>
  <si>
    <t>PATRIMONIO NETO DEL FONDO</t>
  </si>
  <si>
    <t>N° DE PARTICIPES</t>
  </si>
  <si>
    <t>1Er. TRIMESTRE</t>
  </si>
  <si>
    <t>ENERO</t>
  </si>
  <si>
    <t>FEBRERO</t>
  </si>
  <si>
    <t>MARZO</t>
  </si>
  <si>
    <t>4) Composición de las Cuentas</t>
  </si>
  <si>
    <t>CUENTAS</t>
  </si>
  <si>
    <t>Banco GNB Paraguay</t>
  </si>
  <si>
    <t>A la fecha del presente informe no se cuenta con saldos que reportar</t>
  </si>
  <si>
    <t>ANEXO I</t>
  </si>
  <si>
    <t>COMPOSICION DE LAS INVERSIONES DEL FONDO</t>
  </si>
  <si>
    <t>(GUARANÍES)</t>
  </si>
  <si>
    <t>Instrumento</t>
  </si>
  <si>
    <t>Sector</t>
  </si>
  <si>
    <t>País</t>
  </si>
  <si>
    <t>Fecha
Compra</t>
  </si>
  <si>
    <t>Moneda</t>
  </si>
  <si>
    <t>Monto</t>
  </si>
  <si>
    <t>Val. Compra</t>
  </si>
  <si>
    <t>Val. Contable</t>
  </si>
  <si>
    <t>%
De las Inversiones con Relac. al Pat. Neto del Fondo</t>
  </si>
  <si>
    <t>Proyecto Forestal I</t>
  </si>
  <si>
    <t>Forestal</t>
  </si>
  <si>
    <t>Paraguay</t>
  </si>
  <si>
    <t>Gs</t>
  </si>
  <si>
    <t>Fondo Mutuo Disponible GS</t>
  </si>
  <si>
    <t>Financiero</t>
  </si>
  <si>
    <t>TOTAL DISPONIBILIDADES</t>
  </si>
  <si>
    <t xml:space="preserve">-   </t>
  </si>
  <si>
    <t>TOTAL COMISION ACUMULADA</t>
  </si>
  <si>
    <t>(-) TOTAL DEVOLUCION DE COMISION</t>
  </si>
  <si>
    <t>TOTAL GENERAL</t>
  </si>
  <si>
    <t>b) Diferencia de Cambio en Moneda Extranjera:</t>
  </si>
  <si>
    <t>Resultado por Tenencia</t>
  </si>
  <si>
    <t>Comité de Vigilancia</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</si>
  <si>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</si>
  <si>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r>
      <t xml:space="preserve">El Fondo Eco Forestal I solo opera en moneda local, por eso no cuenta con reporte sobre </t>
    </r>
    <r>
      <rPr>
        <i/>
        <u/>
        <sz val="11"/>
        <color theme="1"/>
        <rFont val="Gantari"/>
      </rPr>
      <t>Posición en Moneda Extranjera.</t>
    </r>
  </si>
  <si>
    <r>
      <t xml:space="preserve">El Fondo Eco Forestal Mantiene sus operaciones exclusivamente en moneda local, razón por la cual no arroja saldo con </t>
    </r>
    <r>
      <rPr>
        <i/>
        <u/>
        <sz val="11"/>
        <color theme="1"/>
        <rFont val="Gantari"/>
      </rPr>
      <t>Diferencia de Cambio en Moneda Extranjera</t>
    </r>
  </si>
  <si>
    <r>
      <t xml:space="preserve">    </t>
    </r>
    <r>
      <rPr>
        <b/>
        <sz val="11"/>
        <color theme="1"/>
        <rFont val="Gantari"/>
      </rPr>
      <t xml:space="preserve">4.1) </t>
    </r>
    <r>
      <rPr>
        <b/>
        <u/>
        <sz val="11"/>
        <color theme="1"/>
        <rFont val="Gantari"/>
      </rPr>
      <t>Disponibilidades:</t>
    </r>
    <r>
      <rPr>
        <sz val="11"/>
        <color theme="1"/>
        <rFont val="Gantari"/>
      </rPr>
      <t xml:space="preserve"> Esta cuenta esta compuesta por los saldos en los bancos a la fecha de estos estados financieros</t>
    </r>
  </si>
  <si>
    <r>
      <t xml:space="preserve">    </t>
    </r>
    <r>
      <rPr>
        <b/>
        <sz val="11"/>
        <color theme="1"/>
        <rFont val="Gantari"/>
      </rPr>
      <t xml:space="preserve">4.3) </t>
    </r>
    <r>
      <rPr>
        <b/>
        <u/>
        <sz val="11"/>
        <color theme="1"/>
        <rFont val="Gantari"/>
      </rPr>
      <t>Acreedores por Operación:</t>
    </r>
    <r>
      <rPr>
        <sz val="11"/>
        <color theme="1"/>
        <rFont val="Gantari"/>
      </rPr>
      <t xml:space="preserve"> </t>
    </r>
  </si>
  <si>
    <r>
      <t xml:space="preserve">Resultado por tenencia de inversiones </t>
    </r>
    <r>
      <rPr>
        <b/>
        <sz val="11"/>
        <color theme="1"/>
        <rFont val="Gantari"/>
      </rPr>
      <t>Nota 4.5</t>
    </r>
  </si>
  <si>
    <r>
      <t xml:space="preserve">Disponibilidades </t>
    </r>
    <r>
      <rPr>
        <b/>
        <sz val="11"/>
        <color rgb="FF000000"/>
        <rFont val="Gantari"/>
      </rPr>
      <t>Nota 4.1</t>
    </r>
  </si>
  <si>
    <r>
      <t xml:space="preserve">Otros Créditos </t>
    </r>
    <r>
      <rPr>
        <b/>
        <sz val="11"/>
        <color theme="1"/>
        <rFont val="Gantari"/>
      </rPr>
      <t>Nota 4.2</t>
    </r>
  </si>
  <si>
    <r>
      <t xml:space="preserve">Comisiones a pagar a la administradora </t>
    </r>
    <r>
      <rPr>
        <b/>
        <sz val="11"/>
        <color rgb="FF000000"/>
        <rFont val="Gantari"/>
      </rPr>
      <t>Nota 4.4</t>
    </r>
  </si>
  <si>
    <r>
      <rPr>
        <b/>
        <sz val="16"/>
        <color theme="1"/>
        <rFont val="Gantari"/>
      </rPr>
      <t xml:space="preserve">ESTADOS FINANCIEROS
FONDO DE INVERSION ECO FORESTAL I
</t>
    </r>
    <r>
      <rPr>
        <u/>
        <sz val="14"/>
        <color theme="1"/>
        <rFont val="Gantari"/>
      </rPr>
      <t>s/ Res. N° 35 /2023</t>
    </r>
  </si>
  <si>
    <t>Cadiem AFPISA, es la encargada de la custodia de activos del Fondo. Si hubiese títulos físicos serán resguardados en una Caja de Valores del Paraguay.</t>
  </si>
  <si>
    <t>TOTAL AL 31/12/2023</t>
  </si>
  <si>
    <t>La comisión de administración que se está utilizando es de 2,0% anual más IVA. Esta comisión se calcula diariamente de los fondos bajo manejo y se pagan mensualmente a la administradora, generalmente el primer día hábil siguiente al cierre del mes anterior.</t>
  </si>
  <si>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</si>
  <si>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t>Inversión Forestal</t>
  </si>
  <si>
    <t>Alquiler de Pasturas</t>
  </si>
  <si>
    <t>31/12/2023</t>
  </si>
  <si>
    <t>2Do. TRIMESTRE</t>
  </si>
  <si>
    <t>ABRIL</t>
  </si>
  <si>
    <t>MAYO</t>
  </si>
  <si>
    <t>JUNIO</t>
  </si>
  <si>
    <t>Fondo Disponible Gs.</t>
  </si>
  <si>
    <t>Correspondiente al 30/09/2024 comparativo con el periodo 30/09/2023</t>
  </si>
  <si>
    <t>Correspondiente al 30/09/2024 comparativo con el periodo 31/12/2023</t>
  </si>
  <si>
    <t>TOTAL 30/09/2024</t>
  </si>
  <si>
    <t xml:space="preserve">El período que cubre los Estados Contables es del 01 de enero al 30 de septiembre del 2024 de forma comparativa con el mismo periodo del año anterior. </t>
  </si>
  <si>
    <t>3er. TRIMESTRE</t>
  </si>
  <si>
    <t>JULIO</t>
  </si>
  <si>
    <t>AGOSTO</t>
  </si>
  <si>
    <t>Gastos a Devengar</t>
  </si>
  <si>
    <t>SEPTIEMBRE</t>
  </si>
  <si>
    <t>Anticipo a Proveedores</t>
  </si>
  <si>
    <t>OTROS EGRESOS</t>
  </si>
  <si>
    <t>Tasa, Patente e Impuesto</t>
  </si>
  <si>
    <r>
      <t xml:space="preserve">    </t>
    </r>
    <r>
      <rPr>
        <b/>
        <sz val="11"/>
        <color theme="1"/>
        <rFont val="Gantari"/>
      </rPr>
      <t xml:space="preserve">4.5) </t>
    </r>
    <r>
      <rPr>
        <b/>
        <u/>
        <sz val="11"/>
        <color theme="1"/>
        <rFont val="Gantari"/>
      </rPr>
      <t>Otros Ingresos / Otros Egresos</t>
    </r>
    <r>
      <rPr>
        <u/>
        <sz val="11"/>
        <color theme="1"/>
        <rFont val="Gantari"/>
      </rPr>
      <t>:</t>
    </r>
    <r>
      <rPr>
        <sz val="11"/>
        <color theme="1"/>
        <rFont val="Gantari"/>
      </rPr>
      <t xml:space="preserve"> Esta cuenta se compone por importes que no son parte de las operaciones ordinarias.</t>
    </r>
  </si>
  <si>
    <t>3er Semestre 2024</t>
  </si>
  <si>
    <r>
      <t xml:space="preserve">Otros Egresos </t>
    </r>
    <r>
      <rPr>
        <b/>
        <sz val="11"/>
        <color theme="1"/>
        <rFont val="Gantari"/>
      </rPr>
      <t>Nota 4.5</t>
    </r>
  </si>
  <si>
    <r>
      <t xml:space="preserve">Inversiones </t>
    </r>
    <r>
      <rPr>
        <b/>
        <u/>
        <sz val="11"/>
        <rFont val="Gantari"/>
      </rPr>
      <t>Anexo I</t>
    </r>
  </si>
  <si>
    <t>IVA Crédito</t>
  </si>
  <si>
    <r>
      <t xml:space="preserve">    </t>
    </r>
    <r>
      <rPr>
        <b/>
        <sz val="11"/>
        <color theme="1"/>
        <rFont val="Gantari"/>
      </rPr>
      <t xml:space="preserve">4.2) </t>
    </r>
    <r>
      <rPr>
        <b/>
        <u/>
        <sz val="11"/>
        <color theme="1"/>
        <rFont val="Gantari"/>
      </rPr>
      <t>Otros Créditos</t>
    </r>
    <r>
      <rPr>
        <u/>
        <sz val="11"/>
        <color theme="1"/>
        <rFont val="Gantari"/>
      </rPr>
      <t>:</t>
    </r>
    <r>
      <rPr>
        <sz val="11"/>
        <color theme="1"/>
        <rFont val="Gantari"/>
      </rPr>
      <t xml:space="preserve"> Esta compuesta por los siguientes saldos.</t>
    </r>
  </si>
  <si>
    <r>
      <t xml:space="preserve">    </t>
    </r>
    <r>
      <rPr>
        <b/>
        <sz val="11"/>
        <color theme="1"/>
        <rFont val="Gantari"/>
      </rPr>
      <t xml:space="preserve">4.4) </t>
    </r>
    <r>
      <rPr>
        <b/>
        <u/>
        <sz val="11"/>
        <color theme="1"/>
        <rFont val="Gantari"/>
      </rPr>
      <t>Comisión a Pagar a la Administradora</t>
    </r>
    <r>
      <rPr>
        <u/>
        <sz val="11"/>
        <color theme="1"/>
        <rFont val="Gantari"/>
      </rPr>
      <t>:</t>
    </r>
    <r>
      <rPr>
        <sz val="11"/>
        <color theme="1"/>
        <rFont val="Gantari"/>
      </rPr>
      <t xml:space="preserve"> Incluye las comisiones de administración, las cuales se liquidan el primer día hábil del mes siguiente.</t>
    </r>
  </si>
  <si>
    <r>
      <t xml:space="preserve">    </t>
    </r>
    <r>
      <rPr>
        <b/>
        <sz val="11"/>
        <color theme="1"/>
        <rFont val="Gantari"/>
      </rPr>
      <t xml:space="preserve">4.5) </t>
    </r>
    <r>
      <rPr>
        <b/>
        <u/>
        <sz val="11"/>
        <color theme="1"/>
        <rFont val="Gantari"/>
      </rPr>
      <t>Resultado por Tenencia de Inversiones</t>
    </r>
    <r>
      <rPr>
        <u/>
        <sz val="11"/>
        <color theme="1"/>
        <rFont val="Gantari"/>
      </rPr>
      <t>:</t>
    </r>
    <r>
      <rPr>
        <sz val="11"/>
        <color theme="1"/>
        <rFont val="Gantari"/>
      </rPr>
      <t xml:space="preserve"> Esta cuenta refleja los rendimientos obtenidos por el fondo a partir de la inversión de su liquidez en participaciones de otros fondos durante el período.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</si>
</sst>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64" formatCode="_ * #,##0.000000_ ;_ * \-#,##0.000000_ ;_ * &quot;-&quot;_ ;_ @_ "/>
    <numFmt numFmtId="165" formatCode="_ * #,##0.00_ ;_ * \-#,##0.00_ ;_ * &quot;-&quot;_ ;_ @_ "/>
    <numFmt numFmtId="166" formatCode="_ * #,##0.000000_ ;_ * \-#,##0.000000_ ;_ * &quot;-&quot;??????_ ;_ @_ "/>
    <numFmt numFmtId="167" formatCode="_(* #,##0.00_);_(* \(#,##0.00\);_(* &quot;-&quot;??_);_(@_)"/>
  </numFmts>
  <fonts count="34" x14ac:knownFonts="1">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11"/>
      <color theme="1"/>
      <name val="Gantari"/>
    </font>
    <font>
      <b/>
      <sz val="16"/>
      <color theme="1"/>
      <name val="Gantari"/>
    </font>
    <font>
      <u/>
      <sz val="14"/>
      <color theme="1"/>
      <name val="Gantari"/>
    </font>
    <font>
      <u/>
      <sz val="11"/>
      <color theme="10"/>
      <name val="Gantari"/>
    </font>
    <font>
      <b/>
      <sz val="11"/>
      <name val="Gantari"/>
    </font>
    <font>
      <b/>
      <sz val="11"/>
      <color indexed="72"/>
      <name val="Gantari"/>
    </font>
    <font>
      <sz val="11"/>
      <color indexed="8"/>
      <name val="Gantari"/>
    </font>
    <font>
      <b/>
      <sz val="11"/>
      <color indexed="8"/>
      <name val="Gantari"/>
    </font>
    <font>
      <sz val="11"/>
      <name val="Gantari"/>
    </font>
    <font>
      <b/>
      <u/>
      <sz val="11"/>
      <color indexed="8"/>
      <name val="Gantari"/>
    </font>
    <font>
      <b/>
      <sz val="11"/>
      <color theme="1"/>
      <name val="Gantari"/>
    </font>
    <font>
      <b/>
      <u/>
      <sz val="11"/>
      <color theme="1"/>
      <name val="Gantari"/>
    </font>
    <font>
      <i/>
      <u/>
      <sz val="11"/>
      <color theme="1"/>
      <name val="Gantari"/>
    </font>
    <font>
      <sz val="11"/>
      <color rgb="FF000000"/>
      <name val="Gantari"/>
    </font>
    <font>
      <u/>
      <sz val="11"/>
      <color theme="1"/>
      <name val="Gantari"/>
    </font>
    <font>
      <b/>
      <sz val="8"/>
      <color theme="1"/>
      <name val="Gantari"/>
    </font>
    <font>
      <b/>
      <u/>
      <sz val="8"/>
      <color theme="1"/>
      <name val="Gantari"/>
    </font>
    <font>
      <b/>
      <sz val="11"/>
      <color rgb="FF000000"/>
      <name val="Gantari"/>
    </font>
    <font>
      <b/>
      <sz val="8"/>
      <color indexed="72"/>
      <name val="Gantari"/>
    </font>
    <font>
      <sz val="8"/>
      <color theme="1"/>
      <name val="Gantari"/>
    </font>
    <font>
      <sz val="11"/>
      <color rgb="FF000000"/>
      <name val="Museo Sans 100"/>
      <family val="3"/>
    </font>
    <font>
      <sz val="11"/>
      <color theme="1"/>
      <name val="Museo Sans 100"/>
      <family val="3"/>
    </font>
    <font>
      <b/>
      <sz val="11"/>
      <color theme="1"/>
      <name val="Museo Sans 100"/>
      <family val="3"/>
    </font>
    <font>
      <sz val="11"/>
      <color rgb="FFFF0000"/>
      <name val="Gantari"/>
    </font>
    <font>
      <sz val="11"/>
      <color indexed="8"/>
      <name val="Museo Sans 100"/>
      <family val="3"/>
    </font>
    <font>
      <u/>
      <sz val="11"/>
      <name val="Gantari"/>
    </font>
    <font>
      <b/>
      <u/>
      <sz val="11"/>
      <name val="Gantari"/>
    </font>
  </fonts>
  <fills count="5">
    <fill>
      <patternFill patternType="none"/>
    </fill>
    <fill>
      <patternFill patternType="gray125"/>
    </fill>
    <fill>
      <patternFill patternType="solid">
        <fgColor rgb="FFFFFFFF"/>
        <bgColor indexed="64"/>
      </patternFill>
    </fill>
    <fill>
      <patternFill patternType="solid">
        <fgColor theme="9" tint="0.59999389629810485"/>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41" fontId="1" fillId="0" borderId="0" applyFont="0" applyFill="0" applyBorder="0" applyAlignment="0" applyProtection="0"/>
    <xf numFmtId="0" fontId="2" fillId="0" borderId="0" applyNumberFormat="0" applyFont="0" applyFill="0" applyBorder="0" applyAlignment="0" applyProtection="0"/>
    <xf numFmtId="41"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7" fontId="4"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cellStyleXfs>
  <cellXfs count="200">
    <xf numFmtId="0" fontId="0" fillId="0" borderId="0" xfId="0"/>
    <xf numFmtId="0" fontId="7" fillId="0" borderId="0" xfId="0" applyFont="1"/>
    <xf numFmtId="0" fontId="10" fillId="0" borderId="0" xfId="9" applyFont="1"/>
    <xf numFmtId="0" fontId="11" fillId="0" borderId="14" xfId="2" applyFont="1" applyBorder="1" applyAlignment="1">
      <alignment horizontal="centerContinuous" vertical="top"/>
    </xf>
    <xf numFmtId="0" fontId="12" fillId="0" borderId="5" xfId="2" applyFont="1" applyBorder="1" applyAlignment="1">
      <alignment horizontal="centerContinuous" vertical="top"/>
    </xf>
    <xf numFmtId="0" fontId="12" fillId="0" borderId="6" xfId="2" applyFont="1" applyBorder="1" applyAlignment="1">
      <alignment horizontal="centerContinuous" vertical="top"/>
    </xf>
    <xf numFmtId="0" fontId="12" fillId="0" borderId="7" xfId="2" applyFont="1" applyBorder="1" applyAlignment="1">
      <alignment horizontal="centerContinuous" vertical="top"/>
    </xf>
    <xf numFmtId="14" fontId="12" fillId="0" borderId="5" xfId="2" applyNumberFormat="1" applyFont="1" applyBorder="1" applyAlignment="1">
      <alignment horizontal="centerContinuous" vertical="top"/>
    </xf>
    <xf numFmtId="0" fontId="12" fillId="0" borderId="2" xfId="2" applyFont="1" applyBorder="1" applyAlignment="1">
      <alignment horizontal="center" vertical="center" wrapText="1"/>
    </xf>
    <xf numFmtId="0" fontId="13" fillId="0" borderId="10" xfId="0" applyFont="1" applyBorder="1" applyAlignment="1">
      <alignment horizontal="left" vertical="top"/>
    </xf>
    <xf numFmtId="0" fontId="13" fillId="0" borderId="11" xfId="0" applyFont="1" applyBorder="1" applyAlignment="1">
      <alignment vertical="top"/>
    </xf>
    <xf numFmtId="14" fontId="13" fillId="0" borderId="11" xfId="0" applyNumberFormat="1" applyFont="1" applyBorder="1" applyAlignment="1">
      <alignment horizontal="center" vertical="top"/>
    </xf>
    <xf numFmtId="0" fontId="13" fillId="0" borderId="11" xfId="0" applyFont="1" applyBorder="1" applyAlignment="1">
      <alignment horizontal="center" vertical="top"/>
    </xf>
    <xf numFmtId="41" fontId="13" fillId="0" borderId="11" xfId="1" applyFont="1" applyBorder="1" applyAlignment="1">
      <alignment horizontal="right" vertical="top"/>
    </xf>
    <xf numFmtId="0" fontId="13" fillId="0" borderId="11" xfId="0" applyFont="1" applyBorder="1" applyAlignment="1">
      <alignment horizontal="left" vertical="top"/>
    </xf>
    <xf numFmtId="0" fontId="13" fillId="0" borderId="13" xfId="0" applyFont="1" applyBorder="1" applyAlignment="1">
      <alignment horizontal="left" vertical="top"/>
    </xf>
    <xf numFmtId="0" fontId="13" fillId="0" borderId="14" xfId="0" applyFont="1" applyBorder="1" applyAlignment="1">
      <alignment horizontal="center" vertical="top"/>
    </xf>
    <xf numFmtId="0" fontId="13" fillId="0" borderId="14" xfId="0" applyFont="1" applyBorder="1" applyAlignment="1">
      <alignment vertical="top"/>
    </xf>
    <xf numFmtId="14" fontId="13" fillId="0" borderId="14" xfId="0" applyNumberFormat="1" applyFont="1" applyBorder="1" applyAlignment="1">
      <alignment horizontal="center" vertical="top"/>
    </xf>
    <xf numFmtId="41" fontId="13" fillId="0" borderId="14" xfId="1" applyFont="1" applyBorder="1" applyAlignment="1">
      <alignment horizontal="right" vertical="top"/>
    </xf>
    <xf numFmtId="0" fontId="13" fillId="0" borderId="14" xfId="0" applyFont="1" applyBorder="1" applyAlignment="1">
      <alignment horizontal="left" vertical="top"/>
    </xf>
    <xf numFmtId="0" fontId="13" fillId="0" borderId="8" xfId="0" applyFont="1" applyBorder="1" applyAlignment="1">
      <alignment horizontal="left" vertical="top"/>
    </xf>
    <xf numFmtId="0" fontId="13" fillId="0" borderId="0" xfId="0" applyFont="1" applyAlignment="1">
      <alignment horizontal="left" vertical="top"/>
    </xf>
    <xf numFmtId="0" fontId="14" fillId="0" borderId="0" xfId="0" applyFont="1" applyAlignment="1">
      <alignment vertical="top"/>
    </xf>
    <xf numFmtId="41" fontId="14" fillId="0" borderId="0" xfId="1" applyFont="1" applyBorder="1" applyAlignment="1" applyProtection="1">
      <alignment horizontal="right" vertical="top"/>
    </xf>
    <xf numFmtId="0" fontId="13" fillId="0" borderId="9" xfId="0" applyFont="1" applyBorder="1" applyAlignment="1">
      <alignment horizontal="left" vertical="top"/>
    </xf>
    <xf numFmtId="0" fontId="16" fillId="0" borderId="14" xfId="0" applyFont="1" applyBorder="1" applyAlignment="1">
      <alignment vertical="top"/>
    </xf>
    <xf numFmtId="41" fontId="14" fillId="0" borderId="14" xfId="1" applyFont="1" applyBorder="1" applyAlignment="1" applyProtection="1">
      <alignment horizontal="right" vertical="top"/>
    </xf>
    <xf numFmtId="41" fontId="7" fillId="0" borderId="0" xfId="0" applyNumberFormat="1" applyFont="1"/>
    <xf numFmtId="43" fontId="7" fillId="0" borderId="0" xfId="0" applyNumberFormat="1" applyFont="1"/>
    <xf numFmtId="10" fontId="7" fillId="0" borderId="0" xfId="10" applyNumberFormat="1" applyFont="1"/>
    <xf numFmtId="0" fontId="17" fillId="0" borderId="0" xfId="0" applyFont="1" applyAlignment="1">
      <alignment horizontal="left" wrapText="1"/>
    </xf>
    <xf numFmtId="0" fontId="7" fillId="0" borderId="0" xfId="0" applyFont="1" applyAlignment="1">
      <alignment horizontal="left" vertical="top" wrapText="1"/>
    </xf>
    <xf numFmtId="0" fontId="17" fillId="0" borderId="0" xfId="0" applyFont="1" applyAlignment="1">
      <alignment horizontal="left" vertical="center" wrapText="1"/>
    </xf>
    <xf numFmtId="0" fontId="7" fillId="0" borderId="0" xfId="0" applyFont="1" applyAlignment="1">
      <alignment horizontal="left"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7" fillId="0" borderId="1" xfId="0" applyFont="1" applyBorder="1" applyAlignment="1">
      <alignment horizontal="justify" vertical="center"/>
    </xf>
    <xf numFmtId="165" fontId="7" fillId="0" borderId="1" xfId="1" applyNumberFormat="1" applyFont="1" applyBorder="1" applyAlignment="1">
      <alignment horizontal="center" vertical="center"/>
    </xf>
    <xf numFmtId="0" fontId="17" fillId="0" borderId="0" xfId="0" applyFont="1"/>
    <xf numFmtId="0" fontId="17" fillId="0" borderId="0" xfId="0" applyFont="1" applyAlignment="1">
      <alignment wrapText="1"/>
    </xf>
    <xf numFmtId="41" fontId="7" fillId="0" borderId="2" xfId="1" applyFont="1" applyBorder="1" applyAlignment="1">
      <alignment horizontal="center" vertical="center"/>
    </xf>
    <xf numFmtId="41" fontId="17" fillId="0" borderId="1" xfId="1" applyFont="1" applyFill="1" applyBorder="1" applyAlignment="1">
      <alignment horizontal="center" vertical="center"/>
    </xf>
    <xf numFmtId="0" fontId="17" fillId="0" borderId="1" xfId="0" applyFont="1" applyBorder="1" applyAlignment="1">
      <alignment horizontal="center" vertical="center" wrapText="1"/>
    </xf>
    <xf numFmtId="0" fontId="7" fillId="0" borderId="8" xfId="0" applyFont="1" applyBorder="1"/>
    <xf numFmtId="0" fontId="7" fillId="0" borderId="2" xfId="0" applyFont="1" applyBorder="1"/>
    <xf numFmtId="0" fontId="7" fillId="0" borderId="3" xfId="0" applyFont="1" applyBorder="1"/>
    <xf numFmtId="0" fontId="7" fillId="0" borderId="4" xfId="0" applyFont="1" applyBorder="1"/>
    <xf numFmtId="41" fontId="7" fillId="0" borderId="2" xfId="1" applyFont="1" applyBorder="1"/>
    <xf numFmtId="41" fontId="7" fillId="0" borderId="3" xfId="1" applyFont="1" applyBorder="1"/>
    <xf numFmtId="41" fontId="7" fillId="0" borderId="4" xfId="1" applyFont="1" applyBorder="1"/>
    <xf numFmtId="165" fontId="20" fillId="0" borderId="0" xfId="1" applyNumberFormat="1" applyFont="1" applyFill="1" applyBorder="1" applyAlignment="1">
      <alignment horizontal="center" vertical="center"/>
    </xf>
    <xf numFmtId="165" fontId="7" fillId="0" borderId="0" xfId="1" applyNumberFormat="1" applyFont="1" applyFill="1" applyBorder="1" applyAlignment="1">
      <alignment horizontal="center" vertical="center"/>
    </xf>
    <xf numFmtId="41" fontId="7" fillId="0" borderId="0" xfId="1" applyFont="1" applyFill="1" applyBorder="1" applyAlignment="1">
      <alignment horizontal="center" vertical="center"/>
    </xf>
    <xf numFmtId="0" fontId="17" fillId="0" borderId="2" xfId="0" applyFont="1" applyBorder="1" applyAlignment="1">
      <alignment horizontal="center" vertical="center"/>
    </xf>
    <xf numFmtId="0" fontId="20" fillId="0" borderId="2" xfId="0" applyFont="1" applyBorder="1" applyAlignment="1">
      <alignment horizontal="left" vertical="top"/>
    </xf>
    <xf numFmtId="41" fontId="7" fillId="0" borderId="2" xfId="1" applyFont="1" applyFill="1" applyBorder="1"/>
    <xf numFmtId="41" fontId="17" fillId="0" borderId="1" xfId="1" applyFont="1" applyFill="1" applyBorder="1"/>
    <xf numFmtId="0" fontId="17" fillId="0" borderId="0" xfId="0" applyFont="1" applyAlignment="1">
      <alignment horizontal="center" vertical="center"/>
    </xf>
    <xf numFmtId="165" fontId="17" fillId="0" borderId="0" xfId="1" applyNumberFormat="1" applyFont="1" applyFill="1" applyBorder="1"/>
    <xf numFmtId="0" fontId="17" fillId="0" borderId="4" xfId="0" applyFont="1" applyBorder="1" applyAlignment="1">
      <alignment horizontal="center" vertical="center"/>
    </xf>
    <xf numFmtId="41" fontId="17" fillId="0" borderId="15" xfId="1" applyFont="1" applyBorder="1"/>
    <xf numFmtId="0" fontId="7" fillId="0" borderId="1" xfId="0" applyFont="1" applyBorder="1"/>
    <xf numFmtId="41" fontId="7" fillId="0" borderId="12" xfId="1" applyFont="1" applyBorder="1"/>
    <xf numFmtId="41" fontId="7" fillId="0" borderId="0" xfId="0" applyNumberFormat="1" applyFont="1" applyAlignment="1">
      <alignment horizontal="left" vertical="top" wrapText="1"/>
    </xf>
    <xf numFmtId="41" fontId="17" fillId="0" borderId="7" xfId="1" applyFont="1" applyBorder="1"/>
    <xf numFmtId="41" fontId="7" fillId="0" borderId="1" xfId="1" applyFont="1" applyBorder="1"/>
    <xf numFmtId="41" fontId="17" fillId="0" borderId="1" xfId="1" applyFont="1" applyBorder="1" applyAlignment="1">
      <alignment horizontal="center" vertical="center"/>
    </xf>
    <xf numFmtId="0" fontId="17" fillId="0" borderId="0" xfId="0" applyFont="1" applyAlignment="1">
      <alignment horizontal="center"/>
    </xf>
    <xf numFmtId="0" fontId="17" fillId="0" borderId="1" xfId="0" applyFont="1" applyBorder="1"/>
    <xf numFmtId="41" fontId="17" fillId="0" borderId="1" xfId="1" applyFont="1" applyBorder="1"/>
    <xf numFmtId="0" fontId="18" fillId="0" borderId="8" xfId="0" applyFont="1" applyBorder="1"/>
    <xf numFmtId="41" fontId="17" fillId="0" borderId="2" xfId="1" applyFont="1" applyBorder="1"/>
    <xf numFmtId="41" fontId="17" fillId="0" borderId="3" xfId="1" applyFont="1" applyBorder="1"/>
    <xf numFmtId="0" fontId="17" fillId="0" borderId="8" xfId="0" applyFont="1" applyBorder="1"/>
    <xf numFmtId="0" fontId="17" fillId="0" borderId="1" xfId="0" applyFont="1" applyBorder="1" applyAlignment="1">
      <alignment horizontal="left" vertical="center" wrapText="1"/>
    </xf>
    <xf numFmtId="41" fontId="17" fillId="0" borderId="1" xfId="1" applyFont="1" applyBorder="1" applyAlignment="1">
      <alignment horizontal="center" vertical="center" wrapText="1"/>
    </xf>
    <xf numFmtId="0" fontId="17" fillId="0" borderId="1" xfId="0" applyFont="1" applyBorder="1" applyAlignment="1">
      <alignment horizontal="left" wrapText="1"/>
    </xf>
    <xf numFmtId="41" fontId="7" fillId="0" borderId="9" xfId="1" applyFont="1" applyBorder="1" applyAlignment="1">
      <alignment horizontal="center"/>
    </xf>
    <xf numFmtId="41" fontId="17" fillId="0" borderId="1" xfId="1" applyFont="1" applyBorder="1" applyAlignment="1">
      <alignment horizontal="center"/>
    </xf>
    <xf numFmtId="0" fontId="22" fillId="0" borderId="0" xfId="0" applyFont="1" applyAlignment="1">
      <alignment horizontal="left"/>
    </xf>
    <xf numFmtId="41" fontId="7" fillId="0" borderId="0" xfId="1" applyFont="1"/>
    <xf numFmtId="0" fontId="17" fillId="0" borderId="1" xfId="0" applyFont="1" applyBorder="1" applyAlignment="1">
      <alignment horizontal="center"/>
    </xf>
    <xf numFmtId="14" fontId="17" fillId="0" borderId="1" xfId="0" applyNumberFormat="1" applyFont="1" applyBorder="1" applyAlignment="1">
      <alignment horizontal="center"/>
    </xf>
    <xf numFmtId="165" fontId="7" fillId="0" borderId="0" xfId="1" applyNumberFormat="1" applyFont="1"/>
    <xf numFmtId="0" fontId="17" fillId="0" borderId="2" xfId="0" applyFont="1" applyBorder="1"/>
    <xf numFmtId="41" fontId="7" fillId="0" borderId="3" xfId="1" applyFont="1" applyFill="1" applyBorder="1"/>
    <xf numFmtId="0" fontId="17" fillId="0" borderId="4" xfId="0" applyFont="1" applyBorder="1"/>
    <xf numFmtId="41" fontId="17" fillId="0" borderId="4" xfId="1" applyFont="1" applyBorder="1"/>
    <xf numFmtId="0" fontId="17" fillId="0" borderId="5" xfId="0" applyFont="1" applyBorder="1"/>
    <xf numFmtId="41" fontId="17" fillId="0" borderId="6" xfId="1" applyFont="1" applyBorder="1"/>
    <xf numFmtId="0" fontId="23" fillId="0" borderId="0" xfId="0" applyFont="1" applyAlignment="1">
      <alignment horizontal="left"/>
    </xf>
    <xf numFmtId="0" fontId="24" fillId="2" borderId="1" xfId="0" applyFont="1" applyFill="1" applyBorder="1" applyAlignment="1">
      <alignment horizontal="center" vertical="center"/>
    </xf>
    <xf numFmtId="14" fontId="24" fillId="2" borderId="1" xfId="0" applyNumberFormat="1" applyFont="1" applyFill="1" applyBorder="1" applyAlignment="1">
      <alignment horizontal="center" vertical="center"/>
    </xf>
    <xf numFmtId="0" fontId="20" fillId="2" borderId="2" xfId="0" applyFont="1" applyFill="1" applyBorder="1" applyAlignment="1">
      <alignment vertical="center"/>
    </xf>
    <xf numFmtId="41" fontId="20" fillId="0" borderId="0" xfId="1" applyFont="1" applyBorder="1" applyAlignment="1">
      <alignment horizontal="center" vertical="center"/>
    </xf>
    <xf numFmtId="41" fontId="20" fillId="0" borderId="2" xfId="1" applyFont="1" applyBorder="1" applyAlignment="1">
      <alignment horizontal="center" vertical="center"/>
    </xf>
    <xf numFmtId="41" fontId="20" fillId="0" borderId="3" xfId="1" applyFont="1" applyBorder="1" applyAlignment="1">
      <alignment horizontal="center" vertical="center"/>
    </xf>
    <xf numFmtId="0" fontId="24" fillId="2" borderId="1" xfId="0" applyFont="1" applyFill="1" applyBorder="1" applyAlignment="1">
      <alignment vertical="center"/>
    </xf>
    <xf numFmtId="41" fontId="24" fillId="2" borderId="1" xfId="1" applyFont="1" applyFill="1" applyBorder="1" applyAlignment="1">
      <alignment horizontal="center" vertical="center"/>
    </xf>
    <xf numFmtId="41" fontId="20" fillId="2" borderId="2" xfId="1" applyFont="1" applyFill="1" applyBorder="1" applyAlignment="1">
      <alignment horizontal="center" vertical="center"/>
    </xf>
    <xf numFmtId="0" fontId="20" fillId="2" borderId="3" xfId="0" applyFont="1" applyFill="1" applyBorder="1" applyAlignment="1">
      <alignment horizontal="left" vertical="center"/>
    </xf>
    <xf numFmtId="41" fontId="20" fillId="2" borderId="3" xfId="1" applyFont="1" applyFill="1" applyBorder="1" applyAlignment="1">
      <alignment horizontal="center" vertical="center"/>
    </xf>
    <xf numFmtId="0" fontId="20" fillId="2" borderId="3" xfId="0" applyFont="1" applyFill="1" applyBorder="1" applyAlignment="1">
      <alignment vertical="center"/>
    </xf>
    <xf numFmtId="41" fontId="24" fillId="0" borderId="1" xfId="1" applyFont="1" applyFill="1" applyBorder="1" applyAlignment="1">
      <alignment horizontal="center" vertical="center"/>
    </xf>
    <xf numFmtId="41" fontId="24" fillId="0" borderId="1" xfId="1" applyFont="1" applyBorder="1" applyAlignment="1">
      <alignment horizontal="center" vertical="center"/>
    </xf>
    <xf numFmtId="3" fontId="25" fillId="0" borderId="0" xfId="0" applyNumberFormat="1" applyFont="1" applyAlignment="1">
      <alignment vertical="top"/>
    </xf>
    <xf numFmtId="165" fontId="7" fillId="0" borderId="0" xfId="0" applyNumberFormat="1" applyFont="1"/>
    <xf numFmtId="164" fontId="7" fillId="0" borderId="0" xfId="1" applyNumberFormat="1" applyFont="1"/>
    <xf numFmtId="166" fontId="7" fillId="0" borderId="0" xfId="0" applyNumberFormat="1" applyFont="1"/>
    <xf numFmtId="0" fontId="17" fillId="3" borderId="0" xfId="0" applyFont="1" applyFill="1" applyAlignment="1">
      <alignment horizontal="centerContinuous"/>
    </xf>
    <xf numFmtId="49" fontId="7" fillId="3" borderId="0" xfId="0" applyNumberFormat="1" applyFont="1" applyFill="1" applyAlignment="1">
      <alignment horizontal="centerContinuous"/>
    </xf>
    <xf numFmtId="49" fontId="7" fillId="0" borderId="0" xfId="0" applyNumberFormat="1" applyFont="1" applyAlignment="1">
      <alignment horizontal="center" vertical="center"/>
    </xf>
    <xf numFmtId="0" fontId="15" fillId="2" borderId="3" xfId="9" applyFont="1" applyFill="1" applyBorder="1" applyAlignment="1">
      <alignment vertical="center"/>
    </xf>
    <xf numFmtId="0" fontId="18" fillId="0" borderId="0" xfId="0" applyFont="1" applyAlignment="1">
      <alignment horizontal="centerContinuous"/>
    </xf>
    <xf numFmtId="0" fontId="17" fillId="0" borderId="0" xfId="0" applyFont="1" applyAlignment="1">
      <alignment horizontal="centerContinuous"/>
    </xf>
    <xf numFmtId="0" fontId="26" fillId="0" borderId="0" xfId="0" applyFont="1"/>
    <xf numFmtId="0" fontId="14" fillId="0" borderId="11" xfId="0" applyFont="1" applyBorder="1" applyAlignment="1">
      <alignment vertical="top"/>
    </xf>
    <xf numFmtId="41" fontId="14" fillId="0" borderId="11" xfId="1" applyFont="1" applyBorder="1" applyAlignment="1" applyProtection="1">
      <alignment horizontal="right" vertical="top"/>
    </xf>
    <xf numFmtId="2" fontId="14" fillId="0" borderId="12" xfId="0" applyNumberFormat="1" applyFont="1" applyBorder="1" applyAlignment="1">
      <alignment vertical="top"/>
    </xf>
    <xf numFmtId="9" fontId="16" fillId="0" borderId="15" xfId="10" applyFont="1" applyBorder="1" applyAlignment="1">
      <alignment vertical="top"/>
    </xf>
    <xf numFmtId="2" fontId="14" fillId="0" borderId="9" xfId="0" applyNumberFormat="1" applyFont="1" applyBorder="1" applyAlignment="1">
      <alignment vertical="top"/>
    </xf>
    <xf numFmtId="41" fontId="27" fillId="2" borderId="3" xfId="1" applyFont="1" applyFill="1" applyBorder="1" applyAlignment="1">
      <alignment horizontal="center" vertical="center"/>
    </xf>
    <xf numFmtId="41" fontId="28" fillId="0" borderId="0" xfId="1" applyFont="1"/>
    <xf numFmtId="0" fontId="28" fillId="0" borderId="10" xfId="0" applyFont="1" applyBorder="1"/>
    <xf numFmtId="41" fontId="28" fillId="0" borderId="2" xfId="1" applyFont="1" applyBorder="1" applyAlignment="1">
      <alignment horizontal="center" vertical="center"/>
    </xf>
    <xf numFmtId="41" fontId="28" fillId="0" borderId="9" xfId="1" applyFont="1" applyBorder="1" applyAlignment="1">
      <alignment horizontal="center" vertical="center"/>
    </xf>
    <xf numFmtId="41" fontId="28" fillId="0" borderId="3" xfId="1" applyFont="1" applyBorder="1" applyAlignment="1">
      <alignment horizontal="center" vertical="center"/>
    </xf>
    <xf numFmtId="0" fontId="28" fillId="0" borderId="8" xfId="0" applyFont="1" applyBorder="1"/>
    <xf numFmtId="0" fontId="28" fillId="0" borderId="13" xfId="0" applyFont="1" applyBorder="1"/>
    <xf numFmtId="41" fontId="27" fillId="0" borderId="4" xfId="1" applyFont="1" applyBorder="1" applyAlignment="1">
      <alignment horizontal="center" vertical="center"/>
    </xf>
    <xf numFmtId="41" fontId="28" fillId="0" borderId="15" xfId="1" applyFont="1" applyBorder="1" applyAlignment="1">
      <alignment horizontal="center" vertical="center"/>
    </xf>
    <xf numFmtId="41" fontId="28" fillId="0" borderId="4" xfId="1" applyFont="1" applyBorder="1" applyAlignment="1">
      <alignment horizontal="center" vertical="center"/>
    </xf>
    <xf numFmtId="0" fontId="20" fillId="0" borderId="3" xfId="0" applyFont="1" applyBorder="1" applyAlignment="1">
      <alignment horizontal="left" vertical="top"/>
    </xf>
    <xf numFmtId="41" fontId="20" fillId="0" borderId="3" xfId="1" applyFont="1" applyFill="1" applyBorder="1" applyAlignment="1">
      <alignment horizontal="center" vertical="center"/>
    </xf>
    <xf numFmtId="41" fontId="20" fillId="0" borderId="4" xfId="1" applyFont="1" applyFill="1" applyBorder="1" applyAlignment="1">
      <alignment horizontal="center" vertical="center"/>
    </xf>
    <xf numFmtId="41" fontId="7" fillId="0" borderId="0" xfId="1" applyFont="1" applyFill="1"/>
    <xf numFmtId="41" fontId="17" fillId="0" borderId="3" xfId="1" applyFont="1" applyFill="1" applyBorder="1"/>
    <xf numFmtId="41" fontId="28" fillId="0" borderId="3" xfId="1" applyFont="1" applyBorder="1"/>
    <xf numFmtId="41" fontId="28" fillId="0" borderId="4" xfId="1" applyFont="1" applyBorder="1"/>
    <xf numFmtId="0" fontId="7" fillId="0" borderId="10" xfId="0" applyFont="1" applyBorder="1" applyAlignment="1">
      <alignment horizontal="left" vertical="center"/>
    </xf>
    <xf numFmtId="0" fontId="28" fillId="0" borderId="0" xfId="0" applyFont="1"/>
    <xf numFmtId="41" fontId="27" fillId="0" borderId="0" xfId="1" applyFont="1" applyBorder="1" applyAlignment="1">
      <alignment horizontal="center" vertical="center"/>
    </xf>
    <xf numFmtId="41" fontId="28" fillId="0" borderId="0" xfId="1" applyFont="1" applyBorder="1" applyAlignment="1">
      <alignment horizontal="center" vertical="center"/>
    </xf>
    <xf numFmtId="41" fontId="27" fillId="0" borderId="2" xfId="1" applyFont="1" applyBorder="1" applyAlignment="1">
      <alignment horizontal="right"/>
    </xf>
    <xf numFmtId="41" fontId="27" fillId="0" borderId="11" xfId="1" applyFont="1" applyBorder="1"/>
    <xf numFmtId="41" fontId="28" fillId="0" borderId="2" xfId="1" applyFont="1" applyFill="1" applyBorder="1" applyAlignment="1">
      <alignment horizontal="center" vertical="center"/>
    </xf>
    <xf numFmtId="41" fontId="28" fillId="0" borderId="3" xfId="1" applyFont="1" applyBorder="1" applyAlignment="1">
      <alignment horizontal="right" vertical="center"/>
    </xf>
    <xf numFmtId="41" fontId="27" fillId="0" borderId="0" xfId="1" applyFont="1" applyBorder="1"/>
    <xf numFmtId="41" fontId="28" fillId="0" borderId="3" xfId="1" applyFont="1" applyFill="1" applyBorder="1" applyAlignment="1">
      <alignment horizontal="center" vertical="center"/>
    </xf>
    <xf numFmtId="41" fontId="28" fillId="0" borderId="4" xfId="1" applyFont="1" applyBorder="1" applyAlignment="1">
      <alignment horizontal="right" vertical="center"/>
    </xf>
    <xf numFmtId="41" fontId="27" fillId="0" borderId="14" xfId="1" applyFont="1" applyBorder="1"/>
    <xf numFmtId="41" fontId="28" fillId="0" borderId="4" xfId="1" applyFont="1" applyFill="1" applyBorder="1" applyAlignment="1">
      <alignment horizontal="center" vertical="center"/>
    </xf>
    <xf numFmtId="0" fontId="30" fillId="0" borderId="0" xfId="0" applyFont="1"/>
    <xf numFmtId="165" fontId="7" fillId="0" borderId="4" xfId="1" applyNumberFormat="1" applyFont="1" applyBorder="1"/>
    <xf numFmtId="165" fontId="17" fillId="0" borderId="15" xfId="1" applyNumberFormat="1" applyFont="1" applyBorder="1"/>
    <xf numFmtId="0" fontId="31" fillId="0" borderId="11" xfId="0" applyFont="1" applyBorder="1" applyAlignment="1">
      <alignment horizontal="center" vertical="top"/>
    </xf>
    <xf numFmtId="41" fontId="30" fillId="0" borderId="0" xfId="1" applyFont="1"/>
    <xf numFmtId="0" fontId="15" fillId="0" borderId="13" xfId="0" applyFont="1" applyBorder="1"/>
    <xf numFmtId="41" fontId="15" fillId="0" borderId="4" xfId="1" applyFont="1" applyBorder="1"/>
    <xf numFmtId="41" fontId="7" fillId="0" borderId="14" xfId="1" applyFont="1" applyBorder="1"/>
    <xf numFmtId="41" fontId="15" fillId="0" borderId="2" xfId="1" applyFont="1" applyBorder="1"/>
    <xf numFmtId="0" fontId="32" fillId="2" borderId="3" xfId="9" applyFont="1" applyFill="1" applyBorder="1" applyAlignment="1">
      <alignment vertical="center"/>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0" xfId="0" applyFont="1" applyFill="1" applyAlignment="1">
      <alignment horizontal="center" vertical="center"/>
    </xf>
    <xf numFmtId="0" fontId="7" fillId="3" borderId="9"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22" fillId="0" borderId="0" xfId="0" applyFont="1" applyAlignment="1">
      <alignment horizontal="left"/>
    </xf>
    <xf numFmtId="0" fontId="17" fillId="3" borderId="0" xfId="0" applyFont="1" applyFill="1" applyAlignment="1">
      <alignment horizontal="center"/>
    </xf>
    <xf numFmtId="0" fontId="17" fillId="0" borderId="0" xfId="0" applyFont="1" applyAlignment="1">
      <alignment horizontal="center"/>
    </xf>
    <xf numFmtId="0" fontId="23" fillId="0" borderId="0" xfId="0" applyFont="1" applyAlignment="1">
      <alignment horizontal="left"/>
    </xf>
    <xf numFmtId="0" fontId="18" fillId="0" borderId="0" xfId="0" applyFont="1" applyAlignment="1">
      <alignment horizontal="center"/>
    </xf>
    <xf numFmtId="0" fontId="17" fillId="0" borderId="2" xfId="0" applyFont="1" applyBorder="1" applyAlignment="1">
      <alignment horizontal="left" wrapText="1"/>
    </xf>
    <xf numFmtId="0" fontId="17" fillId="0" borderId="4" xfId="0" applyFont="1" applyBorder="1" applyAlignment="1">
      <alignment horizontal="left" wrapText="1"/>
    </xf>
    <xf numFmtId="41" fontId="17" fillId="0" borderId="2" xfId="1" applyFont="1" applyBorder="1" applyAlignment="1">
      <alignment horizontal="center"/>
    </xf>
    <xf numFmtId="41" fontId="17" fillId="0" borderId="4" xfId="1" applyFont="1" applyBorder="1" applyAlignment="1">
      <alignment horizontal="center"/>
    </xf>
    <xf numFmtId="0" fontId="29" fillId="0" borderId="5" xfId="0" applyFont="1" applyBorder="1" applyAlignment="1">
      <alignment horizontal="left"/>
    </xf>
    <xf numFmtId="0" fontId="29" fillId="0" borderId="6" xfId="0" applyFont="1" applyBorder="1" applyAlignment="1">
      <alignment horizontal="left"/>
    </xf>
    <xf numFmtId="0" fontId="29" fillId="0" borderId="7" xfId="0" applyFont="1" applyBorder="1" applyAlignment="1">
      <alignment horizontal="left"/>
    </xf>
    <xf numFmtId="0" fontId="17" fillId="0" borderId="0" xfId="0" applyFont="1" applyAlignment="1">
      <alignment horizontal="left"/>
    </xf>
    <xf numFmtId="0" fontId="7" fillId="0" borderId="0" xfId="0" applyFont="1" applyAlignment="1">
      <alignment horizontal="left" wrapText="1"/>
    </xf>
    <xf numFmtId="0" fontId="7" fillId="0" borderId="0" xfId="0" applyFont="1" applyAlignment="1">
      <alignment horizontal="left" vertical="top" wrapText="1"/>
    </xf>
    <xf numFmtId="0" fontId="29" fillId="0" borderId="10" xfId="0" applyFont="1" applyBorder="1" applyAlignment="1">
      <alignment horizontal="left"/>
    </xf>
    <xf numFmtId="0" fontId="17" fillId="0" borderId="0" xfId="0" applyFont="1" applyAlignment="1">
      <alignment horizontal="left" wrapText="1"/>
    </xf>
    <xf numFmtId="0" fontId="17" fillId="4" borderId="0" xfId="0" applyFont="1" applyFill="1" applyAlignment="1">
      <alignment horizontal="center"/>
    </xf>
    <xf numFmtId="0" fontId="18" fillId="0" borderId="0" xfId="0" applyFont="1" applyAlignment="1">
      <alignment horizontal="center" wrapText="1"/>
    </xf>
    <xf numFmtId="0" fontId="7" fillId="0" borderId="0" xfId="0" applyFont="1" applyAlignment="1">
      <alignment horizontal="justify" vertical="top" wrapText="1"/>
    </xf>
    <xf numFmtId="0" fontId="7" fillId="0" borderId="0" xfId="0" applyFont="1" applyAlignment="1">
      <alignment horizontal="justify" wrapText="1"/>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17" fillId="0" borderId="0" xfId="0" applyFont="1" applyAlignment="1">
      <alignment horizontal="left" vertical="center" wrapText="1"/>
    </xf>
    <xf numFmtId="10" fontId="13" fillId="0" borderId="12" xfId="10" applyNumberFormat="1" applyFont="1" applyFill="1" applyBorder="1" applyAlignment="1" applyProtection="1">
      <alignment vertical="top"/>
    </xf>
    <xf numFmtId="10" fontId="13" fillId="0" borderId="15" xfId="10" applyNumberFormat="1" applyFont="1" applyFill="1" applyBorder="1" applyAlignment="1" applyProtection="1">
      <alignment vertical="top"/>
    </xf>
  </cellXfs>
  <cellStyles count="11">
    <cellStyle name="Hipervínculo" xfId="9" builtinId="8"/>
    <cellStyle name="Millares [0]" xfId="1" builtinId="6"/>
    <cellStyle name="Millares [0] 2" xfId="3" xr:uid="{CA1E6C81-B413-441C-A440-8F99D266C71F}"/>
    <cellStyle name="Millares 2" xfId="7" xr:uid="{C7B6F4A7-0D07-4EBA-9738-8E1BDD7BAD6E}"/>
    <cellStyle name="Normal" xfId="0" builtinId="0"/>
    <cellStyle name="Normal 10" xfId="8" xr:uid="{FCE95D7B-5E7A-4FBC-9DA3-FA7A6391054A}"/>
    <cellStyle name="Normal 11" xfId="4" xr:uid="{6DEE41A6-C6CF-4935-8FD5-9AB6E42DDEBF}"/>
    <cellStyle name="Normal 2" xfId="2" xr:uid="{90BE483F-5CEF-4F2F-9D04-D05D94E5D190}"/>
    <cellStyle name="Normal 3" xfId="5" xr:uid="{AF09A1A4-806C-4584-9E84-33D92D8761AE}"/>
    <cellStyle name="Porcentaje" xfId="10"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8FEE-0EC3-44A8-B0C3-9B88118B4F8C}">
  <dimension ref="B2:F24"/>
  <sheetViews>
    <sheetView showGridLines="0" workbookViewId="0">
      <selection activeCell="K10" sqref="K10"/>
    </sheetView>
  </sheetViews>
  <sheetFormatPr baseColWidth="10" defaultColWidth="11.42578125" defaultRowHeight="15" x14ac:dyDescent="0.25"/>
  <cols>
    <col min="1" max="1" width="3.5703125" style="1" customWidth="1"/>
    <col min="2" max="2" width="34.28515625" style="1" customWidth="1"/>
    <col min="3" max="6" width="19.28515625" style="1" customWidth="1"/>
    <col min="7" max="7" width="3.5703125" style="1" customWidth="1"/>
    <col min="8" max="16384" width="11.42578125" style="1"/>
  </cols>
  <sheetData>
    <row r="2" spans="2:6" x14ac:dyDescent="0.25">
      <c r="B2" s="163" t="s">
        <v>125</v>
      </c>
      <c r="C2" s="164"/>
      <c r="D2" s="164"/>
      <c r="E2" s="164"/>
      <c r="F2" s="165"/>
    </row>
    <row r="3" spans="2:6" x14ac:dyDescent="0.25">
      <c r="B3" s="166"/>
      <c r="C3" s="167"/>
      <c r="D3" s="167"/>
      <c r="E3" s="167"/>
      <c r="F3" s="168"/>
    </row>
    <row r="4" spans="2:6" x14ac:dyDescent="0.25">
      <c r="B4" s="166"/>
      <c r="C4" s="167"/>
      <c r="D4" s="167"/>
      <c r="E4" s="167"/>
      <c r="F4" s="168"/>
    </row>
    <row r="5" spans="2:6" x14ac:dyDescent="0.25">
      <c r="B5" s="166"/>
      <c r="C5" s="167"/>
      <c r="D5" s="167"/>
      <c r="E5" s="167"/>
      <c r="F5" s="168"/>
    </row>
    <row r="6" spans="2:6" x14ac:dyDescent="0.25">
      <c r="B6" s="166"/>
      <c r="C6" s="167"/>
      <c r="D6" s="167"/>
      <c r="E6" s="167"/>
      <c r="F6" s="168"/>
    </row>
    <row r="7" spans="2:6" x14ac:dyDescent="0.25">
      <c r="B7" s="166"/>
      <c r="C7" s="167"/>
      <c r="D7" s="167"/>
      <c r="E7" s="167"/>
      <c r="F7" s="168"/>
    </row>
    <row r="8" spans="2:6" x14ac:dyDescent="0.25">
      <c r="B8" s="166"/>
      <c r="C8" s="167"/>
      <c r="D8" s="167"/>
      <c r="E8" s="167"/>
      <c r="F8" s="168"/>
    </row>
    <row r="9" spans="2:6" x14ac:dyDescent="0.25">
      <c r="B9" s="166"/>
      <c r="C9" s="167"/>
      <c r="D9" s="167"/>
      <c r="E9" s="167"/>
      <c r="F9" s="168"/>
    </row>
    <row r="10" spans="2:6" x14ac:dyDescent="0.25">
      <c r="B10" s="166"/>
      <c r="C10" s="167"/>
      <c r="D10" s="167"/>
      <c r="E10" s="167"/>
      <c r="F10" s="168"/>
    </row>
    <row r="11" spans="2:6" x14ac:dyDescent="0.25">
      <c r="B11" s="166"/>
      <c r="C11" s="167"/>
      <c r="D11" s="167"/>
      <c r="E11" s="167"/>
      <c r="F11" s="168"/>
    </row>
    <row r="12" spans="2:6" x14ac:dyDescent="0.25">
      <c r="B12" s="166"/>
      <c r="C12" s="167"/>
      <c r="D12" s="167"/>
      <c r="E12" s="167"/>
      <c r="F12" s="168"/>
    </row>
    <row r="13" spans="2:6" x14ac:dyDescent="0.25">
      <c r="B13" s="166"/>
      <c r="C13" s="167"/>
      <c r="D13" s="167"/>
      <c r="E13" s="167"/>
      <c r="F13" s="168"/>
    </row>
    <row r="14" spans="2:6" x14ac:dyDescent="0.25">
      <c r="B14" s="166"/>
      <c r="C14" s="167"/>
      <c r="D14" s="167"/>
      <c r="E14" s="167"/>
      <c r="F14" s="168"/>
    </row>
    <row r="15" spans="2:6" x14ac:dyDescent="0.25">
      <c r="B15" s="166"/>
      <c r="C15" s="167"/>
      <c r="D15" s="167"/>
      <c r="E15" s="167"/>
      <c r="F15" s="168"/>
    </row>
    <row r="16" spans="2:6" x14ac:dyDescent="0.25">
      <c r="B16" s="166"/>
      <c r="C16" s="167"/>
      <c r="D16" s="167"/>
      <c r="E16" s="167"/>
      <c r="F16" s="168"/>
    </row>
    <row r="17" spans="2:6" x14ac:dyDescent="0.25">
      <c r="B17" s="166"/>
      <c r="C17" s="167"/>
      <c r="D17" s="167"/>
      <c r="E17" s="167"/>
      <c r="F17" s="168"/>
    </row>
    <row r="18" spans="2:6" x14ac:dyDescent="0.25">
      <c r="B18" s="166"/>
      <c r="C18" s="167"/>
      <c r="D18" s="167"/>
      <c r="E18" s="167"/>
      <c r="F18" s="168"/>
    </row>
    <row r="19" spans="2:6" x14ac:dyDescent="0.25">
      <c r="B19" s="166"/>
      <c r="C19" s="167"/>
      <c r="D19" s="167"/>
      <c r="E19" s="167"/>
      <c r="F19" s="168"/>
    </row>
    <row r="20" spans="2:6" x14ac:dyDescent="0.25">
      <c r="B20" s="166"/>
      <c r="C20" s="167"/>
      <c r="D20" s="167"/>
      <c r="E20" s="167"/>
      <c r="F20" s="168"/>
    </row>
    <row r="21" spans="2:6" x14ac:dyDescent="0.25">
      <c r="B21" s="166"/>
      <c r="C21" s="167"/>
      <c r="D21" s="167"/>
      <c r="E21" s="167"/>
      <c r="F21" s="168"/>
    </row>
    <row r="22" spans="2:6" x14ac:dyDescent="0.25">
      <c r="B22" s="166"/>
      <c r="C22" s="167"/>
      <c r="D22" s="167"/>
      <c r="E22" s="167"/>
      <c r="F22" s="168"/>
    </row>
    <row r="23" spans="2:6" x14ac:dyDescent="0.25">
      <c r="B23" s="166"/>
      <c r="C23" s="167"/>
      <c r="D23" s="167"/>
      <c r="E23" s="167"/>
      <c r="F23" s="168"/>
    </row>
    <row r="24" spans="2:6" x14ac:dyDescent="0.25">
      <c r="B24" s="169"/>
      <c r="C24" s="170"/>
      <c r="D24" s="170"/>
      <c r="E24" s="170"/>
      <c r="F24" s="171"/>
    </row>
  </sheetData>
  <mergeCells count="1">
    <mergeCell ref="B2:F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4524A-59C7-456E-A84D-2578965AD61A}">
  <dimension ref="B2:C9"/>
  <sheetViews>
    <sheetView showGridLines="0" workbookViewId="0">
      <pane ySplit="2" topLeftCell="A3" activePane="bottomLeft" state="frozen"/>
      <selection activeCell="B2" sqref="B2:F24"/>
      <selection pane="bottomLeft" activeCell="H8" sqref="H8"/>
    </sheetView>
  </sheetViews>
  <sheetFormatPr baseColWidth="10" defaultColWidth="11.42578125" defaultRowHeight="15" x14ac:dyDescent="0.25"/>
  <cols>
    <col min="1" max="1" width="3.5703125" style="1" customWidth="1"/>
    <col min="2" max="2" width="82.85546875" style="1" bestFit="1" customWidth="1"/>
    <col min="3" max="3" width="11.42578125" style="1"/>
    <col min="4" max="4" width="3.5703125" style="1" customWidth="1"/>
    <col min="5" max="16384" width="11.42578125" style="1"/>
  </cols>
  <sheetData>
    <row r="2" spans="2:3" x14ac:dyDescent="0.25">
      <c r="B2" s="110" t="s">
        <v>0</v>
      </c>
      <c r="C2" s="110"/>
    </row>
    <row r="3" spans="2:3" x14ac:dyDescent="0.25">
      <c r="B3" s="110" t="s">
        <v>14</v>
      </c>
      <c r="C3" s="111"/>
    </row>
    <row r="4" spans="2:3" x14ac:dyDescent="0.25">
      <c r="B4" s="2" t="s">
        <v>1</v>
      </c>
      <c r="C4" s="112" t="s">
        <v>2</v>
      </c>
    </row>
    <row r="5" spans="2:3" x14ac:dyDescent="0.25">
      <c r="B5" s="2" t="s">
        <v>3</v>
      </c>
      <c r="C5" s="112" t="s">
        <v>4</v>
      </c>
    </row>
    <row r="6" spans="2:3" x14ac:dyDescent="0.25">
      <c r="B6" s="2" t="s">
        <v>5</v>
      </c>
      <c r="C6" s="112" t="s">
        <v>6</v>
      </c>
    </row>
    <row r="7" spans="2:3" x14ac:dyDescent="0.25">
      <c r="B7" s="2" t="s">
        <v>7</v>
      </c>
      <c r="C7" s="112" t="s">
        <v>8</v>
      </c>
    </row>
    <row r="8" spans="2:3" x14ac:dyDescent="0.25">
      <c r="B8" s="2" t="s">
        <v>9</v>
      </c>
      <c r="C8" s="112" t="s">
        <v>10</v>
      </c>
    </row>
    <row r="9" spans="2:3" x14ac:dyDescent="0.25">
      <c r="B9" s="2" t="s">
        <v>11</v>
      </c>
      <c r="C9" s="112" t="s">
        <v>12</v>
      </c>
    </row>
  </sheetData>
  <hyperlinks>
    <hyperlink ref="B4" location="'01'!A1" display="ESTADO DEL ACTIVO NETO" xr:uid="{EE97B483-1BFB-419C-A6F6-25548F8B0086}"/>
    <hyperlink ref="B5" location="'02'!A1" display="ESTADO DE INGRESO Y EGRESOS" xr:uid="{0226D618-5D08-49A5-8D24-859854C7D7F9}"/>
    <hyperlink ref="B6" location="'03'!A1" display="ESTADO DE VARIACIÓN DEL ACTIVO NETO" xr:uid="{15913C37-A798-4B71-A321-A88F43519D5B}"/>
    <hyperlink ref="B7" location="'04'!A1" display="ESTADO DE FLUJO DE EFECTIVO" xr:uid="{F491A1C0-2A17-4EB3-BE25-369A3CB2BC20}"/>
    <hyperlink ref="B8" location="'05'!A1" display="NOTAS A LOS ESTADOS FINANCIEROS" xr:uid="{01C8D5B1-8760-4A28-AEC8-0ACC11589A48}"/>
    <hyperlink ref="B9" location="'06'!A1" display="COMPOSICIÓN DE LAS INVERSIONES DEL FONDO" xr:uid="{D12DB0CD-B52D-41E4-AADA-97B447E6FE83}"/>
  </hyperlinks>
  <pageMargins left="0.7" right="0.7" top="0.75" bottom="0.75" header="0.3" footer="0.3"/>
  <pageSetup orientation="portrait" r:id="rId1"/>
  <ignoredErrors>
    <ignoredError sqref="C4:C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sheetPr>
  <dimension ref="A1:I28"/>
  <sheetViews>
    <sheetView showGridLines="0" topLeftCell="A4" workbookViewId="0">
      <selection activeCell="C28" sqref="C28"/>
    </sheetView>
  </sheetViews>
  <sheetFormatPr baseColWidth="10" defaultColWidth="9.140625" defaultRowHeight="15" x14ac:dyDescent="0.25"/>
  <cols>
    <col min="1" max="1" width="3.5703125" style="1" customWidth="1"/>
    <col min="2" max="2" width="61.85546875" style="1" customWidth="1"/>
    <col min="3" max="4" width="21.5703125" style="1" customWidth="1"/>
    <col min="5" max="5" width="3.5703125" style="1" customWidth="1"/>
    <col min="6" max="6" width="9.140625" style="1"/>
    <col min="7" max="7" width="15.42578125" style="1" bestFit="1" customWidth="1"/>
    <col min="8" max="9" width="13.28515625" style="1" bestFit="1" customWidth="1"/>
    <col min="10" max="16384" width="9.140625" style="1"/>
  </cols>
  <sheetData>
    <row r="1" spans="1:9" x14ac:dyDescent="0.25">
      <c r="A1" s="2" t="s">
        <v>13</v>
      </c>
    </row>
    <row r="2" spans="1:9" x14ac:dyDescent="0.25">
      <c r="B2" s="110" t="s">
        <v>14</v>
      </c>
      <c r="C2" s="110"/>
      <c r="D2" s="110"/>
    </row>
    <row r="3" spans="1:9" x14ac:dyDescent="0.25">
      <c r="B3" s="114" t="s">
        <v>1</v>
      </c>
      <c r="C3" s="114"/>
      <c r="D3" s="114"/>
    </row>
    <row r="4" spans="1:9" x14ac:dyDescent="0.25">
      <c r="B4" s="115" t="s">
        <v>138</v>
      </c>
      <c r="C4" s="115"/>
      <c r="D4" s="115"/>
    </row>
    <row r="5" spans="1:9" x14ac:dyDescent="0.25">
      <c r="B5" s="115" t="s">
        <v>15</v>
      </c>
      <c r="C5" s="115"/>
      <c r="D5" s="115"/>
    </row>
    <row r="7" spans="1:9" x14ac:dyDescent="0.25">
      <c r="B7" s="92" t="s">
        <v>16</v>
      </c>
      <c r="C7" s="93">
        <v>45565</v>
      </c>
      <c r="D7" s="93">
        <v>45199</v>
      </c>
    </row>
    <row r="8" spans="1:9" x14ac:dyDescent="0.25">
      <c r="B8" s="94" t="s">
        <v>122</v>
      </c>
      <c r="C8" s="95">
        <v>15219188561</v>
      </c>
      <c r="D8" s="96">
        <v>5212750</v>
      </c>
    </row>
    <row r="9" spans="1:9" ht="18.75" customHeight="1" x14ac:dyDescent="0.25">
      <c r="B9" s="162" t="s">
        <v>153</v>
      </c>
      <c r="C9" s="95">
        <v>26446972958</v>
      </c>
      <c r="D9" s="97">
        <v>39069803771</v>
      </c>
    </row>
    <row r="10" spans="1:9" ht="18.75" customHeight="1" x14ac:dyDescent="0.25">
      <c r="B10" s="113" t="s">
        <v>154</v>
      </c>
      <c r="C10" s="95">
        <v>2718640988</v>
      </c>
      <c r="D10" s="134">
        <v>2006536112</v>
      </c>
    </row>
    <row r="11" spans="1:9" ht="18.75" customHeight="1" x14ac:dyDescent="0.25">
      <c r="B11" s="47" t="s">
        <v>123</v>
      </c>
      <c r="C11" s="95">
        <v>4698000</v>
      </c>
      <c r="D11" s="135">
        <v>1585217</v>
      </c>
    </row>
    <row r="12" spans="1:9" x14ac:dyDescent="0.25">
      <c r="B12" s="98" t="s">
        <v>17</v>
      </c>
      <c r="C12" s="99">
        <f>SUM(C8:C11)</f>
        <v>44389500507</v>
      </c>
      <c r="D12" s="99">
        <f>SUM(D8:D11)</f>
        <v>41083137850</v>
      </c>
      <c r="H12" s="28"/>
    </row>
    <row r="13" spans="1:9" x14ac:dyDescent="0.25">
      <c r="B13" s="98" t="s">
        <v>18</v>
      </c>
      <c r="C13" s="99"/>
      <c r="D13" s="99"/>
    </row>
    <row r="14" spans="1:9" x14ac:dyDescent="0.25">
      <c r="B14" s="94" t="s">
        <v>19</v>
      </c>
      <c r="C14" s="100">
        <v>0</v>
      </c>
      <c r="D14" s="100">
        <v>0</v>
      </c>
    </row>
    <row r="15" spans="1:9" x14ac:dyDescent="0.25">
      <c r="B15" s="101" t="s">
        <v>124</v>
      </c>
      <c r="C15" s="102">
        <v>81264818</v>
      </c>
      <c r="D15" s="122">
        <v>72459988</v>
      </c>
      <c r="I15" s="28"/>
    </row>
    <row r="16" spans="1:9" x14ac:dyDescent="0.25">
      <c r="B16" s="103" t="s">
        <v>20</v>
      </c>
      <c r="C16" s="102">
        <v>0</v>
      </c>
      <c r="D16" s="102">
        <v>0</v>
      </c>
    </row>
    <row r="17" spans="2:5" x14ac:dyDescent="0.25">
      <c r="B17" s="98" t="s">
        <v>21</v>
      </c>
      <c r="C17" s="99">
        <f>SUM(C14:C16)</f>
        <v>81264818</v>
      </c>
      <c r="D17" s="99">
        <f>SUM(D14:D16)</f>
        <v>72459988</v>
      </c>
    </row>
    <row r="18" spans="2:5" x14ac:dyDescent="0.25">
      <c r="B18" s="98" t="s">
        <v>22</v>
      </c>
      <c r="C18" s="104">
        <f>+C12-C17</f>
        <v>44308235689</v>
      </c>
      <c r="D18" s="104">
        <f>+D12-D17</f>
        <v>41010677862</v>
      </c>
    </row>
    <row r="19" spans="2:5" x14ac:dyDescent="0.25">
      <c r="B19" s="98" t="s">
        <v>23</v>
      </c>
      <c r="C19" s="99">
        <v>4300</v>
      </c>
      <c r="D19" s="99">
        <v>4017</v>
      </c>
    </row>
    <row r="20" spans="2:5" x14ac:dyDescent="0.25">
      <c r="B20" s="98" t="s">
        <v>24</v>
      </c>
      <c r="C20" s="105">
        <f>+C18/C19</f>
        <v>10304240.857906977</v>
      </c>
      <c r="D20" s="105">
        <f>+D18/D19</f>
        <v>10209280.025392083</v>
      </c>
    </row>
    <row r="22" spans="2:5" x14ac:dyDescent="0.25">
      <c r="B22" s="116"/>
    </row>
    <row r="23" spans="2:5" x14ac:dyDescent="0.25">
      <c r="B23" s="172" t="s">
        <v>25</v>
      </c>
      <c r="C23" s="172"/>
      <c r="D23" s="80"/>
    </row>
    <row r="24" spans="2:5" x14ac:dyDescent="0.25">
      <c r="B24" s="39"/>
      <c r="C24" s="106"/>
      <c r="D24" s="106"/>
      <c r="E24" s="28"/>
    </row>
    <row r="25" spans="2:5" x14ac:dyDescent="0.25">
      <c r="C25" s="81"/>
      <c r="D25" s="81"/>
      <c r="E25" s="81"/>
    </row>
    <row r="26" spans="2:5" x14ac:dyDescent="0.25">
      <c r="C26" s="81"/>
      <c r="D26" s="81"/>
      <c r="E26" s="107"/>
    </row>
    <row r="27" spans="2:5" x14ac:dyDescent="0.25">
      <c r="C27" s="108"/>
      <c r="D27" s="108"/>
    </row>
    <row r="28" spans="2:5" x14ac:dyDescent="0.25">
      <c r="C28" s="109"/>
      <c r="D28" s="109"/>
    </row>
  </sheetData>
  <mergeCells count="1">
    <mergeCell ref="B23:C23"/>
  </mergeCells>
  <hyperlinks>
    <hyperlink ref="A1" location="INDICE!A1" display="INDICE" xr:uid="{8011420F-FF3C-4BAB-905F-8603FE11EE5B}"/>
    <hyperlink ref="B9" location="'06'!A1" display="Inversiones AnexoI" xr:uid="{8995698F-3277-4094-9044-2B6645F728BF}"/>
  </hyperlinks>
  <pageMargins left="0.7" right="0.7" top="0.75" bottom="0.75" header="0.3" footer="0.3"/>
  <pageSetup orientation="portrait" r:id="rId1"/>
  <ignoredErrors>
    <ignoredError sqref="C12:D1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59999389629810485"/>
  </sheetPr>
  <dimension ref="A1:E20"/>
  <sheetViews>
    <sheetView showGridLines="0" workbookViewId="0">
      <selection activeCell="D29" sqref="D29"/>
    </sheetView>
  </sheetViews>
  <sheetFormatPr baseColWidth="10" defaultColWidth="11.42578125" defaultRowHeight="15" x14ac:dyDescent="0.25"/>
  <cols>
    <col min="1" max="1" width="3.5703125" style="1" customWidth="1"/>
    <col min="2" max="2" width="61" style="1" customWidth="1"/>
    <col min="3" max="4" width="18.7109375" style="1" customWidth="1"/>
    <col min="5" max="5" width="3.5703125" style="1" customWidth="1"/>
    <col min="6" max="16384" width="11.42578125" style="1"/>
  </cols>
  <sheetData>
    <row r="1" spans="1:5" x14ac:dyDescent="0.25">
      <c r="A1" s="2" t="s">
        <v>13</v>
      </c>
    </row>
    <row r="2" spans="1:5" x14ac:dyDescent="0.25">
      <c r="B2" s="173" t="s">
        <v>14</v>
      </c>
      <c r="C2" s="173"/>
      <c r="D2" s="173"/>
    </row>
    <row r="3" spans="1:5" x14ac:dyDescent="0.25">
      <c r="B3" s="176" t="s">
        <v>26</v>
      </c>
      <c r="C3" s="176"/>
      <c r="D3" s="176"/>
    </row>
    <row r="4" spans="1:5" x14ac:dyDescent="0.25">
      <c r="B4" s="174" t="str">
        <f>+'01'!B4</f>
        <v>Correspondiente al 30/09/2024 comparativo con el periodo 30/09/2023</v>
      </c>
      <c r="C4" s="174"/>
      <c r="D4" s="174"/>
    </row>
    <row r="5" spans="1:5" x14ac:dyDescent="0.25">
      <c r="B5" s="174" t="s">
        <v>15</v>
      </c>
      <c r="C5" s="174"/>
      <c r="D5" s="68"/>
    </row>
    <row r="6" spans="1:5" x14ac:dyDescent="0.25">
      <c r="B6" s="68"/>
      <c r="C6" s="68"/>
      <c r="D6" s="68"/>
    </row>
    <row r="7" spans="1:5" s="39" customFormat="1" x14ac:dyDescent="0.25">
      <c r="B7" s="82" t="s">
        <v>27</v>
      </c>
      <c r="C7" s="83">
        <f>+'01'!C7</f>
        <v>45565</v>
      </c>
      <c r="D7" s="83">
        <f>+'01'!D7</f>
        <v>45199</v>
      </c>
    </row>
    <row r="8" spans="1:5" x14ac:dyDescent="0.25">
      <c r="B8" s="46" t="s">
        <v>121</v>
      </c>
      <c r="C8" s="48">
        <v>844478856</v>
      </c>
      <c r="D8" s="48">
        <v>631999239</v>
      </c>
      <c r="E8" s="29"/>
    </row>
    <row r="9" spans="1:5" x14ac:dyDescent="0.25">
      <c r="B9" s="46" t="s">
        <v>131</v>
      </c>
      <c r="C9" s="49">
        <v>152743940</v>
      </c>
      <c r="D9" s="49">
        <v>0</v>
      </c>
    </row>
    <row r="10" spans="1:5" ht="18.75" customHeight="1" x14ac:dyDescent="0.25">
      <c r="B10" s="46"/>
      <c r="C10" s="49"/>
      <c r="D10" s="49"/>
    </row>
    <row r="11" spans="1:5" s="39" customFormat="1" ht="18.75" customHeight="1" x14ac:dyDescent="0.25">
      <c r="B11" s="69" t="s">
        <v>28</v>
      </c>
      <c r="C11" s="70">
        <f>SUM(C8:C10)</f>
        <v>997222796</v>
      </c>
      <c r="D11" s="70">
        <f>SUM(D8:D10)</f>
        <v>631999239</v>
      </c>
    </row>
    <row r="12" spans="1:5" s="39" customFormat="1" x14ac:dyDescent="0.25">
      <c r="B12" s="89" t="s">
        <v>29</v>
      </c>
      <c r="C12" s="90"/>
      <c r="D12" s="90"/>
    </row>
    <row r="13" spans="1:5" x14ac:dyDescent="0.25">
      <c r="B13" s="45" t="s">
        <v>30</v>
      </c>
      <c r="C13" s="48">
        <v>664552027</v>
      </c>
      <c r="D13" s="48">
        <v>510242387</v>
      </c>
    </row>
    <row r="14" spans="1:5" x14ac:dyDescent="0.25">
      <c r="B14" s="46" t="s">
        <v>115</v>
      </c>
      <c r="C14" s="49">
        <v>8181821</v>
      </c>
      <c r="D14" s="49">
        <v>3323875</v>
      </c>
    </row>
    <row r="15" spans="1:5" x14ac:dyDescent="0.25">
      <c r="B15" s="46" t="s">
        <v>152</v>
      </c>
      <c r="C15" s="49">
        <v>14392809</v>
      </c>
      <c r="D15" s="49">
        <v>0</v>
      </c>
    </row>
    <row r="16" spans="1:5" s="39" customFormat="1" x14ac:dyDescent="0.25">
      <c r="B16" s="69" t="s">
        <v>31</v>
      </c>
      <c r="C16" s="70">
        <f>SUM(C13:C15)</f>
        <v>687126657</v>
      </c>
      <c r="D16" s="70">
        <f>SUM(D13:D15)</f>
        <v>513566262</v>
      </c>
    </row>
    <row r="17" spans="2:4" s="39" customFormat="1" x14ac:dyDescent="0.25">
      <c r="B17" s="69" t="s">
        <v>32</v>
      </c>
      <c r="C17" s="70">
        <f>+C11-C16</f>
        <v>310096139</v>
      </c>
      <c r="D17" s="70">
        <f>+D11-D16</f>
        <v>118432977</v>
      </c>
    </row>
    <row r="18" spans="2:4" x14ac:dyDescent="0.25">
      <c r="B18" s="175"/>
      <c r="C18" s="175"/>
      <c r="D18" s="91"/>
    </row>
    <row r="19" spans="2:4" x14ac:dyDescent="0.25">
      <c r="C19" s="28"/>
      <c r="D19" s="28"/>
    </row>
    <row r="20" spans="2:4" x14ac:dyDescent="0.25">
      <c r="B20" s="172" t="s">
        <v>25</v>
      </c>
      <c r="C20" s="172"/>
      <c r="D20" s="80"/>
    </row>
  </sheetData>
  <mergeCells count="6">
    <mergeCell ref="B2:D2"/>
    <mergeCell ref="B20:C20"/>
    <mergeCell ref="B5:C5"/>
    <mergeCell ref="B18:C18"/>
    <mergeCell ref="B4:D4"/>
    <mergeCell ref="B3:D3"/>
  </mergeCells>
  <hyperlinks>
    <hyperlink ref="A1" location="INDICE!A1" display="INDICE" xr:uid="{54F60889-20ED-4A78-BF89-A9664C0F21D7}"/>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40B0-F02B-4308-8418-A6712BCD70F1}">
  <sheetPr>
    <tabColor theme="9" tint="0.59999389629810485"/>
  </sheetPr>
  <dimension ref="A1:J22"/>
  <sheetViews>
    <sheetView showGridLines="0" workbookViewId="0">
      <selection activeCell="D11" sqref="D11"/>
    </sheetView>
  </sheetViews>
  <sheetFormatPr baseColWidth="10" defaultColWidth="11.42578125" defaultRowHeight="15" x14ac:dyDescent="0.25"/>
  <cols>
    <col min="1" max="1" width="3.5703125" style="1" customWidth="1"/>
    <col min="2" max="2" width="30.85546875" style="1" customWidth="1"/>
    <col min="3" max="3" width="22.140625" style="1" bestFit="1" customWidth="1"/>
    <col min="4" max="4" width="20" style="1" customWidth="1"/>
    <col min="5" max="5" width="22.7109375" style="1" customWidth="1"/>
    <col min="6" max="6" width="3.5703125" style="1" customWidth="1"/>
    <col min="7" max="7" width="11.42578125" style="1"/>
    <col min="8" max="8" width="17" style="1" bestFit="1" customWidth="1"/>
    <col min="9" max="16384" width="11.42578125" style="1"/>
  </cols>
  <sheetData>
    <row r="1" spans="1:10" x14ac:dyDescent="0.25">
      <c r="A1" s="2" t="s">
        <v>13</v>
      </c>
    </row>
    <row r="2" spans="1:10" x14ac:dyDescent="0.25">
      <c r="B2" s="173" t="s">
        <v>14</v>
      </c>
      <c r="C2" s="173"/>
      <c r="D2" s="173"/>
      <c r="E2" s="173"/>
    </row>
    <row r="3" spans="1:10" x14ac:dyDescent="0.25">
      <c r="B3" s="176" t="s">
        <v>5</v>
      </c>
      <c r="C3" s="176"/>
      <c r="D3" s="176"/>
      <c r="E3" s="176"/>
    </row>
    <row r="4" spans="1:10" x14ac:dyDescent="0.25">
      <c r="B4" s="174" t="s">
        <v>139</v>
      </c>
      <c r="C4" s="174"/>
      <c r="D4" s="174"/>
      <c r="E4" s="174"/>
    </row>
    <row r="5" spans="1:10" x14ac:dyDescent="0.25">
      <c r="B5" s="174" t="s">
        <v>15</v>
      </c>
      <c r="C5" s="174"/>
      <c r="D5" s="174"/>
      <c r="E5" s="174"/>
    </row>
    <row r="7" spans="1:10" x14ac:dyDescent="0.25">
      <c r="B7" s="82" t="s">
        <v>33</v>
      </c>
      <c r="C7" s="82" t="s">
        <v>34</v>
      </c>
      <c r="D7" s="82" t="s">
        <v>35</v>
      </c>
      <c r="E7" s="83" t="s">
        <v>127</v>
      </c>
    </row>
    <row r="8" spans="1:10" x14ac:dyDescent="0.25">
      <c r="B8" s="69" t="s">
        <v>36</v>
      </c>
      <c r="C8" s="70">
        <v>43782648455</v>
      </c>
      <c r="D8" s="70">
        <v>215491095</v>
      </c>
      <c r="E8" s="70">
        <f>+C8+D8</f>
        <v>43998139550</v>
      </c>
      <c r="G8" s="84"/>
      <c r="H8" s="84"/>
      <c r="I8" s="84"/>
      <c r="J8" s="29"/>
    </row>
    <row r="9" spans="1:10" x14ac:dyDescent="0.25">
      <c r="B9" s="85" t="s">
        <v>37</v>
      </c>
      <c r="C9" s="48"/>
      <c r="D9" s="48"/>
      <c r="E9" s="48"/>
    </row>
    <row r="10" spans="1:10" x14ac:dyDescent="0.25">
      <c r="B10" s="46" t="s">
        <v>38</v>
      </c>
      <c r="C10" s="86">
        <v>0</v>
      </c>
      <c r="D10" s="49"/>
      <c r="E10" s="49"/>
    </row>
    <row r="11" spans="1:10" x14ac:dyDescent="0.25">
      <c r="B11" s="46" t="s">
        <v>39</v>
      </c>
      <c r="C11" s="49">
        <v>0</v>
      </c>
      <c r="D11" s="49"/>
      <c r="E11" s="49"/>
    </row>
    <row r="12" spans="1:10" x14ac:dyDescent="0.25">
      <c r="B12" s="87" t="s">
        <v>40</v>
      </c>
      <c r="C12" s="88">
        <f>+C10+C11</f>
        <v>0</v>
      </c>
      <c r="D12" s="50"/>
      <c r="E12" s="50"/>
    </row>
    <row r="13" spans="1:10" x14ac:dyDescent="0.25">
      <c r="B13" s="177" t="s">
        <v>41</v>
      </c>
      <c r="C13" s="179">
        <f>+E8+C12</f>
        <v>43998139550</v>
      </c>
      <c r="D13" s="179">
        <f>+'02'!C17</f>
        <v>310096139</v>
      </c>
      <c r="E13" s="85" t="s">
        <v>140</v>
      </c>
    </row>
    <row r="14" spans="1:10" x14ac:dyDescent="0.25">
      <c r="B14" s="178"/>
      <c r="C14" s="180"/>
      <c r="D14" s="180"/>
      <c r="E14" s="88">
        <f>+C13+D13</f>
        <v>44308235689</v>
      </c>
      <c r="H14" s="28"/>
    </row>
    <row r="16" spans="1:10" x14ac:dyDescent="0.25">
      <c r="B16" s="172" t="s">
        <v>25</v>
      </c>
      <c r="C16" s="172"/>
      <c r="D16" s="172"/>
      <c r="E16" s="172"/>
    </row>
    <row r="17" spans="3:5" x14ac:dyDescent="0.25">
      <c r="D17" s="28"/>
      <c r="E17" s="28"/>
    </row>
    <row r="18" spans="3:5" x14ac:dyDescent="0.25">
      <c r="D18" s="28"/>
    </row>
    <row r="19" spans="3:5" x14ac:dyDescent="0.25">
      <c r="C19" s="81"/>
    </row>
    <row r="20" spans="3:5" x14ac:dyDescent="0.25">
      <c r="C20" s="81"/>
    </row>
    <row r="21" spans="3:5" x14ac:dyDescent="0.25">
      <c r="C21" s="81"/>
    </row>
    <row r="22" spans="3:5" x14ac:dyDescent="0.25">
      <c r="C22" s="28"/>
      <c r="D22" s="28"/>
    </row>
  </sheetData>
  <mergeCells count="8">
    <mergeCell ref="B2:E2"/>
    <mergeCell ref="B3:E3"/>
    <mergeCell ref="B4:E4"/>
    <mergeCell ref="B5:E5"/>
    <mergeCell ref="B16:E16"/>
    <mergeCell ref="B13:B14"/>
    <mergeCell ref="C13:C14"/>
    <mergeCell ref="D13:D14"/>
  </mergeCells>
  <hyperlinks>
    <hyperlink ref="A1" location="INDICE!A1" display="INDICE" xr:uid="{0C015EB0-234A-4216-B1AC-9B95081F835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79BB5-2104-4858-B24B-4AB3A46EFD60}">
  <sheetPr>
    <tabColor theme="9" tint="0.59999389629810485"/>
  </sheetPr>
  <dimension ref="A1:F37"/>
  <sheetViews>
    <sheetView showGridLines="0" topLeftCell="A7" workbookViewId="0">
      <selection activeCell="F21" sqref="F21"/>
    </sheetView>
  </sheetViews>
  <sheetFormatPr baseColWidth="10" defaultColWidth="11.42578125" defaultRowHeight="15" x14ac:dyDescent="0.25"/>
  <cols>
    <col min="1" max="1" width="3.5703125" style="1" customWidth="1"/>
    <col min="2" max="2" width="57.42578125" style="1" customWidth="1"/>
    <col min="3" max="3" width="22.140625" style="1" bestFit="1" customWidth="1"/>
    <col min="4" max="4" width="23.42578125" style="1" bestFit="1" customWidth="1"/>
    <col min="5" max="5" width="3.5703125" style="1" customWidth="1"/>
    <col min="6" max="6" width="16.5703125" style="1" bestFit="1" customWidth="1"/>
    <col min="7" max="16384" width="11.42578125" style="1"/>
  </cols>
  <sheetData>
    <row r="1" spans="1:5" x14ac:dyDescent="0.25">
      <c r="A1" s="2" t="s">
        <v>13</v>
      </c>
    </row>
    <row r="2" spans="1:5" x14ac:dyDescent="0.25">
      <c r="B2" s="110" t="s">
        <v>14</v>
      </c>
      <c r="C2" s="110"/>
      <c r="D2" s="110"/>
    </row>
    <row r="3" spans="1:5" x14ac:dyDescent="0.25">
      <c r="B3" s="114" t="s">
        <v>7</v>
      </c>
      <c r="C3" s="114"/>
      <c r="D3" s="114"/>
    </row>
    <row r="4" spans="1:5" x14ac:dyDescent="0.25">
      <c r="B4" s="115" t="str">
        <f>+'02'!B4</f>
        <v>Correspondiente al 30/09/2024 comparativo con el periodo 30/09/2023</v>
      </c>
      <c r="C4" s="115"/>
      <c r="D4" s="115"/>
    </row>
    <row r="5" spans="1:5" x14ac:dyDescent="0.25">
      <c r="B5" s="115" t="s">
        <v>15</v>
      </c>
      <c r="C5" s="115"/>
      <c r="D5" s="115"/>
    </row>
    <row r="7" spans="1:5" s="39" customFormat="1" x14ac:dyDescent="0.25">
      <c r="B7" s="35" t="s">
        <v>42</v>
      </c>
      <c r="C7" s="36">
        <f>+'02'!C7</f>
        <v>45565</v>
      </c>
      <c r="D7" s="36">
        <f>+'02'!D7</f>
        <v>45199</v>
      </c>
      <c r="E7" s="29"/>
    </row>
    <row r="8" spans="1:5" s="39" customFormat="1" x14ac:dyDescent="0.25">
      <c r="B8" s="69" t="s">
        <v>43</v>
      </c>
      <c r="C8" s="70">
        <v>20819492778</v>
      </c>
      <c r="D8" s="70">
        <v>10000000</v>
      </c>
    </row>
    <row r="9" spans="1:5" s="39" customFormat="1" x14ac:dyDescent="0.25">
      <c r="B9" s="71" t="s">
        <v>44</v>
      </c>
      <c r="C9" s="72"/>
      <c r="D9" s="72"/>
    </row>
    <row r="10" spans="1:5" s="39" customFormat="1" x14ac:dyDescent="0.25">
      <c r="B10" s="71" t="s">
        <v>45</v>
      </c>
      <c r="C10" s="73"/>
      <c r="D10" s="73"/>
    </row>
    <row r="11" spans="1:5" x14ac:dyDescent="0.25">
      <c r="B11" s="44" t="s">
        <v>46</v>
      </c>
      <c r="C11" s="49">
        <v>974648166</v>
      </c>
      <c r="D11" s="86">
        <v>628675364</v>
      </c>
    </row>
    <row r="12" spans="1:5" x14ac:dyDescent="0.25">
      <c r="B12" s="44" t="s">
        <v>47</v>
      </c>
      <c r="C12" s="49">
        <v>0</v>
      </c>
      <c r="D12" s="86">
        <v>0</v>
      </c>
    </row>
    <row r="13" spans="1:5" x14ac:dyDescent="0.25">
      <c r="B13" s="44" t="s">
        <v>48</v>
      </c>
      <c r="C13" s="49">
        <v>0</v>
      </c>
      <c r="D13" s="86">
        <v>0</v>
      </c>
    </row>
    <row r="14" spans="1:5" x14ac:dyDescent="0.25">
      <c r="B14" s="44" t="s">
        <v>49</v>
      </c>
      <c r="C14" s="49">
        <v>0</v>
      </c>
      <c r="D14" s="86">
        <v>0</v>
      </c>
    </row>
    <row r="15" spans="1:5" s="39" customFormat="1" x14ac:dyDescent="0.25">
      <c r="B15" s="74" t="s">
        <v>50</v>
      </c>
      <c r="C15" s="73"/>
      <c r="D15" s="137"/>
    </row>
    <row r="16" spans="1:5" x14ac:dyDescent="0.25">
      <c r="B16" s="44" t="s">
        <v>51</v>
      </c>
      <c r="C16" s="49">
        <v>0</v>
      </c>
      <c r="D16" s="86">
        <v>0</v>
      </c>
    </row>
    <row r="17" spans="2:6" x14ac:dyDescent="0.25">
      <c r="B17" s="44" t="s">
        <v>130</v>
      </c>
      <c r="C17" s="49">
        <v>-27028496092</v>
      </c>
      <c r="D17" s="86">
        <v>0</v>
      </c>
    </row>
    <row r="18" spans="2:6" x14ac:dyDescent="0.25">
      <c r="B18" s="44" t="s">
        <v>52</v>
      </c>
      <c r="C18" s="49">
        <v>-685485713</v>
      </c>
      <c r="D18" s="138">
        <v>-492224382</v>
      </c>
      <c r="F18" s="123"/>
    </row>
    <row r="19" spans="2:6" x14ac:dyDescent="0.25">
      <c r="B19" s="44" t="s">
        <v>53</v>
      </c>
      <c r="C19" s="49">
        <v>21143727422</v>
      </c>
      <c r="D19" s="138">
        <v>-11237647527</v>
      </c>
      <c r="F19" s="153"/>
    </row>
    <row r="20" spans="2:6" x14ac:dyDescent="0.25">
      <c r="B20" s="44" t="s">
        <v>54</v>
      </c>
      <c r="C20" s="49">
        <v>0</v>
      </c>
      <c r="D20" s="86">
        <v>0</v>
      </c>
    </row>
    <row r="21" spans="2:6" x14ac:dyDescent="0.25">
      <c r="B21" s="44" t="s">
        <v>55</v>
      </c>
      <c r="C21" s="49">
        <v>0</v>
      </c>
      <c r="D21" s="86">
        <v>0</v>
      </c>
    </row>
    <row r="22" spans="2:6" x14ac:dyDescent="0.25">
      <c r="B22" s="44" t="s">
        <v>56</v>
      </c>
      <c r="C22" s="49">
        <v>0</v>
      </c>
      <c r="D22" s="86">
        <v>0</v>
      </c>
    </row>
    <row r="23" spans="2:6" x14ac:dyDescent="0.25">
      <c r="B23" s="44" t="s">
        <v>57</v>
      </c>
      <c r="C23" s="50">
        <v>-4698000</v>
      </c>
      <c r="D23" s="139">
        <v>-586968425</v>
      </c>
    </row>
    <row r="24" spans="2:6" s="33" customFormat="1" ht="30" x14ac:dyDescent="0.25">
      <c r="B24" s="75" t="s">
        <v>58</v>
      </c>
      <c r="C24" s="76">
        <f>SUM(C9:C23)</f>
        <v>-5600304217</v>
      </c>
      <c r="D24" s="76">
        <f>SUM(D9:D23)</f>
        <v>-11688164970</v>
      </c>
    </row>
    <row r="25" spans="2:6" ht="6.75" customHeight="1" x14ac:dyDescent="0.25">
      <c r="B25" s="44"/>
      <c r="C25" s="48"/>
      <c r="D25" s="48"/>
    </row>
    <row r="26" spans="2:6" s="39" customFormat="1" x14ac:dyDescent="0.25">
      <c r="B26" s="71" t="s">
        <v>59</v>
      </c>
      <c r="C26" s="73"/>
      <c r="D26" s="73"/>
    </row>
    <row r="27" spans="2:6" x14ac:dyDescent="0.25">
      <c r="B27" s="44" t="s">
        <v>60</v>
      </c>
      <c r="C27" s="49">
        <v>0</v>
      </c>
      <c r="D27" s="49">
        <v>0</v>
      </c>
    </row>
    <row r="28" spans="2:6" x14ac:dyDescent="0.25">
      <c r="B28" s="44" t="s">
        <v>38</v>
      </c>
      <c r="C28" s="50">
        <v>0</v>
      </c>
      <c r="D28" s="50">
        <v>11683377720</v>
      </c>
    </row>
    <row r="29" spans="2:6" s="31" customFormat="1" ht="30" x14ac:dyDescent="0.25">
      <c r="B29" s="77" t="s">
        <v>61</v>
      </c>
      <c r="C29" s="76">
        <f>+C27+C28</f>
        <v>0</v>
      </c>
      <c r="D29" s="76">
        <f>+D27+D28</f>
        <v>11683377720</v>
      </c>
    </row>
    <row r="30" spans="2:6" ht="6.75" customHeight="1" x14ac:dyDescent="0.25">
      <c r="B30" s="44"/>
      <c r="C30" s="78"/>
      <c r="D30" s="78"/>
    </row>
    <row r="31" spans="2:6" s="39" customFormat="1" x14ac:dyDescent="0.25">
      <c r="B31" s="69" t="s">
        <v>62</v>
      </c>
      <c r="C31" s="79">
        <f>+C8+C24+C29</f>
        <v>15219188561</v>
      </c>
      <c r="D31" s="79">
        <f>+D8+D24+D29</f>
        <v>5212750</v>
      </c>
    </row>
    <row r="33" spans="2:4" x14ac:dyDescent="0.25">
      <c r="B33" s="172" t="s">
        <v>25</v>
      </c>
      <c r="C33" s="172"/>
      <c r="D33" s="80"/>
    </row>
    <row r="34" spans="2:4" x14ac:dyDescent="0.25">
      <c r="C34" s="28"/>
      <c r="D34" s="28"/>
    </row>
    <row r="35" spans="2:4" x14ac:dyDescent="0.25">
      <c r="C35" s="28"/>
      <c r="D35" s="28"/>
    </row>
    <row r="36" spans="2:4" x14ac:dyDescent="0.25">
      <c r="C36" s="81"/>
      <c r="D36" s="81"/>
    </row>
    <row r="37" spans="2:4" x14ac:dyDescent="0.25">
      <c r="C37" s="81"/>
      <c r="D37" s="81"/>
    </row>
  </sheetData>
  <mergeCells count="1">
    <mergeCell ref="B33:C33"/>
  </mergeCells>
  <hyperlinks>
    <hyperlink ref="A1" location="INDICE!A1" display="INDICE" xr:uid="{38BAEDDE-5CD6-49B7-BCF8-E856A41163BA}"/>
  </hyperlinks>
  <pageMargins left="0.7" right="0.7" top="0.75" bottom="0.75" header="0.3" footer="0.3"/>
  <ignoredErrors>
    <ignoredError sqref="C24:D2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59F1F-5BCE-4180-B248-66A699A01F7D}">
  <sheetPr>
    <tabColor theme="9" tint="0.59999389629810485"/>
  </sheetPr>
  <dimension ref="A1:F140"/>
  <sheetViews>
    <sheetView showGridLines="0" workbookViewId="0">
      <pane ySplit="3" topLeftCell="A127" activePane="bottomLeft" state="frozen"/>
      <selection activeCell="B2" sqref="B2:F24"/>
      <selection pane="bottomLeft" activeCell="F141" sqref="F141"/>
    </sheetView>
  </sheetViews>
  <sheetFormatPr baseColWidth="10" defaultColWidth="11.42578125" defaultRowHeight="16.5" customHeight="1" x14ac:dyDescent="0.25"/>
  <cols>
    <col min="1" max="1" width="3.5703125" style="1" customWidth="1"/>
    <col min="2" max="2" width="37.5703125" style="1" customWidth="1"/>
    <col min="3" max="3" width="20.28515625" style="1" customWidth="1"/>
    <col min="4" max="4" width="22.140625" style="1" bestFit="1" customWidth="1"/>
    <col min="5" max="6" width="19.28515625" style="1" customWidth="1"/>
    <col min="7" max="7" width="3.5703125" style="1" customWidth="1"/>
    <col min="8" max="16384" width="11.42578125" style="1"/>
  </cols>
  <sheetData>
    <row r="1" spans="1:6" ht="15" x14ac:dyDescent="0.25">
      <c r="A1" s="2" t="s">
        <v>13</v>
      </c>
    </row>
    <row r="2" spans="1:6" ht="15" x14ac:dyDescent="0.25">
      <c r="B2" s="189" t="s">
        <v>14</v>
      </c>
      <c r="C2" s="189"/>
      <c r="D2" s="189"/>
      <c r="E2" s="189"/>
      <c r="F2" s="189"/>
    </row>
    <row r="3" spans="1:6" ht="15" x14ac:dyDescent="0.25">
      <c r="B3" s="190" t="s">
        <v>9</v>
      </c>
      <c r="C3" s="190"/>
      <c r="D3" s="190"/>
      <c r="E3" s="190"/>
      <c r="F3" s="190"/>
    </row>
    <row r="4" spans="1:6" ht="15" x14ac:dyDescent="0.25">
      <c r="B4" s="188" t="s">
        <v>63</v>
      </c>
      <c r="C4" s="188"/>
      <c r="D4" s="188"/>
      <c r="E4" s="188"/>
      <c r="F4" s="188"/>
    </row>
    <row r="5" spans="1:6" ht="16.5" customHeight="1" x14ac:dyDescent="0.25">
      <c r="B5" s="191" t="s">
        <v>64</v>
      </c>
      <c r="C5" s="191"/>
      <c r="D5" s="191"/>
      <c r="E5" s="191"/>
      <c r="F5" s="191"/>
    </row>
    <row r="6" spans="1:6" ht="15" x14ac:dyDescent="0.25">
      <c r="B6" s="191"/>
      <c r="C6" s="191"/>
      <c r="D6" s="191"/>
      <c r="E6" s="191"/>
      <c r="F6" s="191"/>
    </row>
    <row r="7" spans="1:6" ht="15" x14ac:dyDescent="0.25">
      <c r="B7" s="191"/>
      <c r="C7" s="191"/>
      <c r="D7" s="191"/>
      <c r="E7" s="191"/>
      <c r="F7" s="191"/>
    </row>
    <row r="8" spans="1:6" ht="15" x14ac:dyDescent="0.25">
      <c r="B8" s="191"/>
      <c r="C8" s="191"/>
      <c r="D8" s="191"/>
      <c r="E8" s="191"/>
      <c r="F8" s="191"/>
    </row>
    <row r="9" spans="1:6" ht="15" x14ac:dyDescent="0.25">
      <c r="B9" s="191"/>
      <c r="C9" s="191"/>
      <c r="D9" s="191"/>
      <c r="E9" s="191"/>
      <c r="F9" s="191"/>
    </row>
    <row r="10" spans="1:6" ht="15" x14ac:dyDescent="0.25">
      <c r="B10" s="191"/>
      <c r="C10" s="191"/>
      <c r="D10" s="191"/>
      <c r="E10" s="191"/>
      <c r="F10" s="191"/>
    </row>
    <row r="11" spans="1:6" ht="15" x14ac:dyDescent="0.25">
      <c r="B11" s="191"/>
      <c r="C11" s="191"/>
      <c r="D11" s="191"/>
      <c r="E11" s="191"/>
      <c r="F11" s="191"/>
    </row>
    <row r="12" spans="1:6" ht="15" x14ac:dyDescent="0.25">
      <c r="B12" s="191"/>
      <c r="C12" s="191"/>
      <c r="D12" s="191"/>
      <c r="E12" s="191"/>
      <c r="F12" s="191"/>
    </row>
    <row r="13" spans="1:6" ht="34.5" customHeight="1" x14ac:dyDescent="0.25">
      <c r="B13" s="191"/>
      <c r="C13" s="191"/>
      <c r="D13" s="191"/>
      <c r="E13" s="191"/>
      <c r="F13" s="191"/>
    </row>
    <row r="14" spans="1:6" ht="15" x14ac:dyDescent="0.25">
      <c r="B14" s="188" t="s">
        <v>65</v>
      </c>
      <c r="C14" s="188"/>
      <c r="D14" s="188"/>
      <c r="E14" s="188"/>
      <c r="F14" s="188"/>
    </row>
    <row r="16" spans="1:6" ht="15" x14ac:dyDescent="0.25">
      <c r="B16" s="188" t="s">
        <v>66</v>
      </c>
      <c r="C16" s="188"/>
      <c r="D16" s="188"/>
      <c r="E16" s="188"/>
      <c r="F16" s="188"/>
    </row>
    <row r="17" spans="2:6" ht="15" x14ac:dyDescent="0.25">
      <c r="B17" s="191" t="s">
        <v>116</v>
      </c>
      <c r="C17" s="191"/>
      <c r="D17" s="191"/>
      <c r="E17" s="191"/>
      <c r="F17" s="191"/>
    </row>
    <row r="18" spans="2:6" ht="15" x14ac:dyDescent="0.25">
      <c r="B18" s="191"/>
      <c r="C18" s="191"/>
      <c r="D18" s="191"/>
      <c r="E18" s="191"/>
      <c r="F18" s="191"/>
    </row>
    <row r="19" spans="2:6" ht="15" x14ac:dyDescent="0.25">
      <c r="B19" s="191"/>
      <c r="C19" s="191"/>
      <c r="D19" s="191"/>
      <c r="E19" s="191"/>
      <c r="F19" s="191"/>
    </row>
    <row r="20" spans="2:6" ht="15" x14ac:dyDescent="0.25">
      <c r="B20" s="191"/>
      <c r="C20" s="191"/>
      <c r="D20" s="191"/>
      <c r="E20" s="191"/>
      <c r="F20" s="191"/>
    </row>
    <row r="21" spans="2:6" ht="15" x14ac:dyDescent="0.25">
      <c r="B21" s="191"/>
      <c r="C21" s="191"/>
      <c r="D21" s="191"/>
      <c r="E21" s="191"/>
      <c r="F21" s="191"/>
    </row>
    <row r="22" spans="2:6" ht="15" x14ac:dyDescent="0.25">
      <c r="B22" s="191"/>
      <c r="C22" s="191"/>
      <c r="D22" s="191"/>
      <c r="E22" s="191"/>
      <c r="F22" s="191"/>
    </row>
    <row r="23" spans="2:6" ht="15" x14ac:dyDescent="0.25">
      <c r="B23" s="191"/>
      <c r="C23" s="191"/>
      <c r="D23" s="191"/>
      <c r="E23" s="191"/>
      <c r="F23" s="191"/>
    </row>
    <row r="24" spans="2:6" ht="15" x14ac:dyDescent="0.25">
      <c r="B24" s="191"/>
      <c r="C24" s="191"/>
      <c r="D24" s="191"/>
      <c r="E24" s="191"/>
      <c r="F24" s="191"/>
    </row>
    <row r="25" spans="2:6" ht="15" x14ac:dyDescent="0.25">
      <c r="B25" s="191"/>
      <c r="C25" s="191"/>
      <c r="D25" s="191"/>
      <c r="E25" s="191"/>
      <c r="F25" s="191"/>
    </row>
    <row r="26" spans="2:6" ht="15" x14ac:dyDescent="0.25">
      <c r="B26" s="191"/>
      <c r="C26" s="191"/>
      <c r="D26" s="191"/>
      <c r="E26" s="191"/>
      <c r="F26" s="191"/>
    </row>
    <row r="27" spans="2:6" ht="15" x14ac:dyDescent="0.25">
      <c r="B27" s="191"/>
      <c r="C27" s="191"/>
      <c r="D27" s="191"/>
      <c r="E27" s="191"/>
      <c r="F27" s="191"/>
    </row>
    <row r="28" spans="2:6" ht="15" x14ac:dyDescent="0.25">
      <c r="B28" s="191"/>
      <c r="C28" s="191"/>
      <c r="D28" s="191"/>
      <c r="E28" s="191"/>
      <c r="F28" s="191"/>
    </row>
    <row r="29" spans="2:6" ht="15" x14ac:dyDescent="0.25">
      <c r="B29" s="191"/>
      <c r="C29" s="191"/>
      <c r="D29" s="191"/>
      <c r="E29" s="191"/>
      <c r="F29" s="191"/>
    </row>
    <row r="30" spans="2:6" ht="15" x14ac:dyDescent="0.25">
      <c r="B30" s="191"/>
      <c r="C30" s="191"/>
      <c r="D30" s="191"/>
      <c r="E30" s="191"/>
      <c r="F30" s="191"/>
    </row>
    <row r="31" spans="2:6" ht="15" x14ac:dyDescent="0.25">
      <c r="B31" s="191"/>
      <c r="C31" s="191"/>
      <c r="D31" s="191"/>
      <c r="E31" s="191"/>
      <c r="F31" s="191"/>
    </row>
    <row r="32" spans="2:6" ht="15" x14ac:dyDescent="0.25">
      <c r="B32" s="191"/>
      <c r="C32" s="191"/>
      <c r="D32" s="191"/>
      <c r="E32" s="191"/>
      <c r="F32" s="191"/>
    </row>
    <row r="33" spans="2:6" ht="15" x14ac:dyDescent="0.25">
      <c r="B33" s="191"/>
      <c r="C33" s="191"/>
      <c r="D33" s="191"/>
      <c r="E33" s="191"/>
      <c r="F33" s="191"/>
    </row>
    <row r="34" spans="2:6" ht="15" x14ac:dyDescent="0.25">
      <c r="B34" s="191"/>
      <c r="C34" s="191"/>
      <c r="D34" s="191"/>
      <c r="E34" s="191"/>
      <c r="F34" s="191"/>
    </row>
    <row r="35" spans="2:6" ht="15" x14ac:dyDescent="0.25">
      <c r="B35" s="191"/>
      <c r="C35" s="191"/>
      <c r="D35" s="191"/>
      <c r="E35" s="191"/>
      <c r="F35" s="191"/>
    </row>
    <row r="36" spans="2:6" ht="15" x14ac:dyDescent="0.25">
      <c r="B36" s="191"/>
      <c r="C36" s="191"/>
      <c r="D36" s="191"/>
      <c r="E36" s="191"/>
      <c r="F36" s="191"/>
    </row>
    <row r="37" spans="2:6" ht="15" x14ac:dyDescent="0.25">
      <c r="B37" s="191"/>
      <c r="C37" s="191"/>
      <c r="D37" s="191"/>
      <c r="E37" s="191"/>
      <c r="F37" s="191"/>
    </row>
    <row r="38" spans="2:6" ht="15" x14ac:dyDescent="0.25">
      <c r="B38" s="191"/>
      <c r="C38" s="191"/>
      <c r="D38" s="191"/>
      <c r="E38" s="191"/>
      <c r="F38" s="191"/>
    </row>
    <row r="39" spans="2:6" ht="15" x14ac:dyDescent="0.25">
      <c r="B39" s="191"/>
      <c r="C39" s="191"/>
      <c r="D39" s="191"/>
      <c r="E39" s="191"/>
      <c r="F39" s="191"/>
    </row>
    <row r="40" spans="2:6" ht="15" x14ac:dyDescent="0.25">
      <c r="B40" s="191"/>
      <c r="C40" s="191"/>
      <c r="D40" s="191"/>
      <c r="E40" s="191"/>
      <c r="F40" s="191"/>
    </row>
    <row r="41" spans="2:6" ht="15" x14ac:dyDescent="0.25">
      <c r="B41" s="191"/>
      <c r="C41" s="191"/>
      <c r="D41" s="191"/>
      <c r="E41" s="191"/>
      <c r="F41" s="191"/>
    </row>
    <row r="42" spans="2:6" ht="15" x14ac:dyDescent="0.25">
      <c r="B42" s="191"/>
      <c r="C42" s="191"/>
      <c r="D42" s="191"/>
      <c r="E42" s="191"/>
      <c r="F42" s="191"/>
    </row>
    <row r="43" spans="2:6" ht="15" x14ac:dyDescent="0.25">
      <c r="B43" s="191"/>
      <c r="C43" s="191"/>
      <c r="D43" s="191"/>
      <c r="E43" s="191"/>
      <c r="F43" s="191"/>
    </row>
    <row r="44" spans="2:6" ht="15" x14ac:dyDescent="0.25">
      <c r="B44" s="191"/>
      <c r="C44" s="191"/>
      <c r="D44" s="191"/>
      <c r="E44" s="191"/>
      <c r="F44" s="191"/>
    </row>
    <row r="45" spans="2:6" ht="15" x14ac:dyDescent="0.25">
      <c r="B45" s="191"/>
      <c r="C45" s="191"/>
      <c r="D45" s="191"/>
      <c r="E45" s="191"/>
      <c r="F45" s="191"/>
    </row>
    <row r="46" spans="2:6" ht="15" x14ac:dyDescent="0.25">
      <c r="B46" s="191"/>
      <c r="C46" s="191"/>
      <c r="D46" s="191"/>
      <c r="E46" s="191"/>
      <c r="F46" s="191"/>
    </row>
    <row r="47" spans="2:6" ht="15" x14ac:dyDescent="0.25">
      <c r="B47" s="191"/>
      <c r="C47" s="191"/>
      <c r="D47" s="191"/>
      <c r="E47" s="191"/>
      <c r="F47" s="191"/>
    </row>
    <row r="48" spans="2:6" ht="15" x14ac:dyDescent="0.25">
      <c r="B48" s="188" t="s">
        <v>67</v>
      </c>
      <c r="C48" s="188"/>
      <c r="D48" s="188"/>
      <c r="E48" s="188"/>
      <c r="F48" s="188"/>
    </row>
    <row r="49" spans="2:6" ht="15" x14ac:dyDescent="0.25">
      <c r="B49" s="191" t="s">
        <v>126</v>
      </c>
      <c r="C49" s="191"/>
      <c r="D49" s="191"/>
      <c r="E49" s="191"/>
      <c r="F49" s="191"/>
    </row>
    <row r="50" spans="2:6" ht="15" x14ac:dyDescent="0.25">
      <c r="B50" s="191"/>
      <c r="C50" s="191"/>
      <c r="D50" s="191"/>
      <c r="E50" s="191"/>
      <c r="F50" s="191"/>
    </row>
    <row r="51" spans="2:6" ht="15" x14ac:dyDescent="0.25">
      <c r="B51" s="32"/>
      <c r="C51" s="32"/>
      <c r="D51" s="32"/>
      <c r="E51" s="32"/>
      <c r="F51" s="32"/>
    </row>
    <row r="52" spans="2:6" ht="15" x14ac:dyDescent="0.25">
      <c r="B52" s="197" t="s">
        <v>68</v>
      </c>
      <c r="C52" s="197"/>
      <c r="D52" s="197"/>
      <c r="E52" s="197"/>
      <c r="F52" s="197"/>
    </row>
    <row r="54" spans="2:6" ht="15" x14ac:dyDescent="0.25">
      <c r="B54" s="191" t="s">
        <v>129</v>
      </c>
      <c r="C54" s="191"/>
      <c r="D54" s="191"/>
      <c r="E54" s="191"/>
      <c r="F54" s="191"/>
    </row>
    <row r="55" spans="2:6" ht="15" x14ac:dyDescent="0.25">
      <c r="B55" s="191"/>
      <c r="C55" s="191"/>
      <c r="D55" s="191"/>
      <c r="E55" s="191"/>
      <c r="F55" s="191"/>
    </row>
    <row r="56" spans="2:6" ht="22.9" customHeight="1" x14ac:dyDescent="0.25">
      <c r="B56" s="191"/>
      <c r="C56" s="191"/>
      <c r="D56" s="191"/>
      <c r="E56" s="191"/>
      <c r="F56" s="191"/>
    </row>
    <row r="57" spans="2:6" ht="15" x14ac:dyDescent="0.25">
      <c r="B57" s="191" t="s">
        <v>141</v>
      </c>
      <c r="C57" s="191"/>
      <c r="D57" s="191"/>
      <c r="E57" s="191"/>
      <c r="F57" s="191"/>
    </row>
    <row r="58" spans="2:6" ht="19.899999999999999" customHeight="1" x14ac:dyDescent="0.25">
      <c r="B58" s="191"/>
      <c r="C58" s="191"/>
      <c r="D58" s="191"/>
      <c r="E58" s="191"/>
      <c r="F58" s="191"/>
    </row>
    <row r="59" spans="2:6" ht="15" x14ac:dyDescent="0.25">
      <c r="B59" s="191" t="s">
        <v>69</v>
      </c>
      <c r="C59" s="191"/>
      <c r="D59" s="191"/>
      <c r="E59" s="191"/>
      <c r="F59" s="191"/>
    </row>
    <row r="60" spans="2:6" ht="21" customHeight="1" x14ac:dyDescent="0.25">
      <c r="B60" s="191"/>
      <c r="C60" s="191"/>
      <c r="D60" s="191"/>
      <c r="E60" s="191"/>
      <c r="F60" s="191"/>
    </row>
    <row r="61" spans="2:6" ht="15" x14ac:dyDescent="0.25">
      <c r="B61" s="191" t="s">
        <v>70</v>
      </c>
      <c r="C61" s="191"/>
      <c r="D61" s="191"/>
      <c r="E61" s="191"/>
      <c r="F61" s="191"/>
    </row>
    <row r="62" spans="2:6" ht="15" customHeight="1" x14ac:dyDescent="0.25">
      <c r="B62" s="192" t="s">
        <v>71</v>
      </c>
      <c r="C62" s="192"/>
      <c r="D62" s="192"/>
      <c r="E62" s="192"/>
      <c r="F62" s="192"/>
    </row>
    <row r="63" spans="2:6" ht="15" x14ac:dyDescent="0.25">
      <c r="B63" s="192"/>
      <c r="C63" s="192"/>
      <c r="D63" s="192"/>
      <c r="E63" s="192"/>
      <c r="F63" s="192"/>
    </row>
    <row r="64" spans="2:6" ht="15" x14ac:dyDescent="0.25">
      <c r="B64" s="34"/>
      <c r="C64" s="34"/>
      <c r="D64" s="34"/>
      <c r="E64" s="34"/>
      <c r="F64" s="34"/>
    </row>
    <row r="65" spans="2:6" ht="15" x14ac:dyDescent="0.25">
      <c r="B65" s="35" t="s">
        <v>42</v>
      </c>
      <c r="C65" s="36">
        <v>45565</v>
      </c>
      <c r="D65" s="36">
        <v>45199</v>
      </c>
      <c r="E65" s="36" t="s">
        <v>132</v>
      </c>
    </row>
    <row r="66" spans="2:6" ht="15" x14ac:dyDescent="0.25">
      <c r="B66" s="37" t="s">
        <v>72</v>
      </c>
      <c r="C66" s="38">
        <v>7789.9</v>
      </c>
      <c r="D66" s="38">
        <v>7289.83</v>
      </c>
      <c r="E66" s="38">
        <v>7263.59</v>
      </c>
    </row>
    <row r="67" spans="2:6" ht="15" x14ac:dyDescent="0.25">
      <c r="B67" s="37" t="s">
        <v>73</v>
      </c>
      <c r="C67" s="38">
        <v>7796.79</v>
      </c>
      <c r="D67" s="38">
        <v>7307.17</v>
      </c>
      <c r="E67" s="38">
        <v>7283.62</v>
      </c>
    </row>
    <row r="69" spans="2:6" ht="15" x14ac:dyDescent="0.25">
      <c r="B69" s="188" t="s">
        <v>74</v>
      </c>
      <c r="C69" s="188"/>
      <c r="D69" s="188"/>
      <c r="E69" s="188"/>
      <c r="F69" s="188"/>
    </row>
    <row r="70" spans="2:6" ht="16.5" customHeight="1" x14ac:dyDescent="0.25">
      <c r="B70" s="191" t="s">
        <v>117</v>
      </c>
      <c r="C70" s="191"/>
      <c r="D70" s="191"/>
      <c r="E70" s="191"/>
      <c r="F70" s="191"/>
    </row>
    <row r="71" spans="2:6" ht="16.5" customHeight="1" x14ac:dyDescent="0.25">
      <c r="B71" s="191"/>
      <c r="C71" s="191"/>
      <c r="D71" s="191"/>
      <c r="E71" s="191"/>
      <c r="F71" s="191"/>
    </row>
    <row r="72" spans="2:6" ht="16.5" customHeight="1" x14ac:dyDescent="0.25">
      <c r="B72" s="32"/>
      <c r="C72" s="32"/>
      <c r="D72" s="32"/>
      <c r="E72" s="32"/>
      <c r="F72" s="32"/>
    </row>
    <row r="73" spans="2:6" ht="15" customHeight="1" x14ac:dyDescent="0.25">
      <c r="B73" s="39" t="s">
        <v>113</v>
      </c>
      <c r="C73" s="40"/>
      <c r="D73" s="40"/>
      <c r="E73" s="40"/>
      <c r="F73" s="40"/>
    </row>
    <row r="74" spans="2:6" ht="15" x14ac:dyDescent="0.25">
      <c r="B74" s="192" t="s">
        <v>118</v>
      </c>
      <c r="C74" s="192"/>
      <c r="D74" s="192"/>
      <c r="E74" s="192"/>
      <c r="F74" s="192"/>
    </row>
    <row r="75" spans="2:6" ht="16.5" customHeight="1" x14ac:dyDescent="0.25">
      <c r="B75" s="192"/>
      <c r="C75" s="192"/>
      <c r="D75" s="192"/>
      <c r="E75" s="192"/>
      <c r="F75" s="192"/>
    </row>
    <row r="76" spans="2:6" ht="16.5" customHeight="1" x14ac:dyDescent="0.25">
      <c r="B76" s="34"/>
      <c r="C76" s="34"/>
      <c r="D76" s="34"/>
      <c r="E76" s="34"/>
      <c r="F76" s="34"/>
    </row>
    <row r="77" spans="2:6" ht="15" x14ac:dyDescent="0.25">
      <c r="B77" s="184" t="s">
        <v>75</v>
      </c>
      <c r="C77" s="184"/>
      <c r="D77" s="184"/>
      <c r="E77" s="184"/>
      <c r="F77" s="184"/>
    </row>
    <row r="78" spans="2:6" ht="15" x14ac:dyDescent="0.25">
      <c r="B78" s="192" t="s">
        <v>128</v>
      </c>
      <c r="C78" s="192"/>
      <c r="D78" s="192"/>
      <c r="E78" s="192"/>
      <c r="F78" s="192"/>
    </row>
    <row r="79" spans="2:6" ht="15" x14ac:dyDescent="0.25">
      <c r="B79" s="192"/>
      <c r="C79" s="192"/>
      <c r="D79" s="192"/>
      <c r="E79" s="192"/>
      <c r="F79" s="192"/>
    </row>
    <row r="80" spans="2:6" ht="15" x14ac:dyDescent="0.25">
      <c r="B80" s="192"/>
      <c r="C80" s="192"/>
      <c r="D80" s="192"/>
      <c r="E80" s="192"/>
      <c r="F80" s="192"/>
    </row>
    <row r="82" spans="2:6" ht="15" x14ac:dyDescent="0.25">
      <c r="B82" s="193" t="s">
        <v>42</v>
      </c>
      <c r="C82" s="194"/>
      <c r="D82" s="36">
        <f>+'02'!C7</f>
        <v>45565</v>
      </c>
      <c r="E82" s="36">
        <f>+'02'!D7</f>
        <v>45199</v>
      </c>
    </row>
    <row r="83" spans="2:6" ht="15" x14ac:dyDescent="0.25">
      <c r="B83" s="195" t="s">
        <v>30</v>
      </c>
      <c r="C83" s="196"/>
      <c r="D83" s="41">
        <f>+'02'!C13</f>
        <v>664552027</v>
      </c>
      <c r="E83" s="41">
        <v>510242387</v>
      </c>
      <c r="F83" s="29"/>
    </row>
    <row r="84" spans="2:6" ht="15" x14ac:dyDescent="0.25">
      <c r="B84" s="193" t="s">
        <v>76</v>
      </c>
      <c r="C84" s="194"/>
      <c r="D84" s="42">
        <f>SUM(D83:D83)</f>
        <v>664552027</v>
      </c>
      <c r="E84" s="42">
        <f>SUM(E83:E83)</f>
        <v>510242387</v>
      </c>
    </row>
    <row r="86" spans="2:6" ht="15" x14ac:dyDescent="0.25">
      <c r="B86" s="188" t="s">
        <v>77</v>
      </c>
      <c r="C86" s="188"/>
      <c r="D86" s="188"/>
      <c r="E86" s="188"/>
      <c r="F86" s="188"/>
    </row>
    <row r="88" spans="2:6" ht="30" x14ac:dyDescent="0.25">
      <c r="B88" s="43" t="s">
        <v>78</v>
      </c>
      <c r="C88" s="43" t="s">
        <v>79</v>
      </c>
      <c r="D88" s="43" t="s">
        <v>80</v>
      </c>
      <c r="E88" s="43" t="s">
        <v>81</v>
      </c>
    </row>
    <row r="89" spans="2:6" ht="15" x14ac:dyDescent="0.25">
      <c r="B89" s="181" t="s">
        <v>82</v>
      </c>
      <c r="C89" s="182"/>
      <c r="D89" s="182"/>
      <c r="E89" s="183"/>
    </row>
    <row r="90" spans="2:6" ht="15" x14ac:dyDescent="0.25">
      <c r="B90" s="124" t="s">
        <v>83</v>
      </c>
      <c r="C90" s="125">
        <v>10240322.415581396</v>
      </c>
      <c r="D90" s="126">
        <v>44033386387</v>
      </c>
      <c r="E90" s="127">
        <v>310</v>
      </c>
    </row>
    <row r="91" spans="2:6" ht="15" x14ac:dyDescent="0.25">
      <c r="B91" s="128" t="s">
        <v>84</v>
      </c>
      <c r="C91" s="127">
        <v>10247481.402325582</v>
      </c>
      <c r="D91" s="126">
        <v>44064170030</v>
      </c>
      <c r="E91" s="127">
        <v>310</v>
      </c>
    </row>
    <row r="92" spans="2:6" ht="15" x14ac:dyDescent="0.25">
      <c r="B92" s="129" t="s">
        <v>85</v>
      </c>
      <c r="C92" s="130">
        <v>10253906.466511628</v>
      </c>
      <c r="D92" s="131">
        <v>44091797806</v>
      </c>
      <c r="E92" s="132">
        <v>310</v>
      </c>
    </row>
    <row r="93" spans="2:6" ht="15" x14ac:dyDescent="0.25">
      <c r="B93" s="181" t="s">
        <v>133</v>
      </c>
      <c r="C93" s="182"/>
      <c r="D93" s="182"/>
      <c r="E93" s="183"/>
    </row>
    <row r="94" spans="2:6" ht="15" x14ac:dyDescent="0.25">
      <c r="B94" s="124" t="s">
        <v>134</v>
      </c>
      <c r="C94" s="125">
        <v>10259093.758139536</v>
      </c>
      <c r="D94" s="126">
        <v>44114103160</v>
      </c>
      <c r="E94" s="127">
        <v>310</v>
      </c>
    </row>
    <row r="95" spans="2:6" ht="15" x14ac:dyDescent="0.25">
      <c r="B95" s="128" t="s">
        <v>135</v>
      </c>
      <c r="C95" s="127">
        <v>10263607.501627907</v>
      </c>
      <c r="D95" s="126">
        <v>44133512257</v>
      </c>
      <c r="E95" s="127">
        <v>310</v>
      </c>
    </row>
    <row r="96" spans="2:6" ht="15" x14ac:dyDescent="0.25">
      <c r="B96" s="129" t="s">
        <v>136</v>
      </c>
      <c r="C96" s="130">
        <v>10287056.411860466</v>
      </c>
      <c r="D96" s="131">
        <v>44234342571</v>
      </c>
      <c r="E96" s="132">
        <v>310</v>
      </c>
    </row>
    <row r="97" spans="2:6" ht="15" x14ac:dyDescent="0.25">
      <c r="B97" s="187" t="s">
        <v>142</v>
      </c>
      <c r="C97" s="182"/>
      <c r="D97" s="182"/>
      <c r="E97" s="183"/>
    </row>
    <row r="98" spans="2:6" ht="15" x14ac:dyDescent="0.25">
      <c r="B98" s="124" t="s">
        <v>143</v>
      </c>
      <c r="C98" s="144">
        <v>10285456</v>
      </c>
      <c r="D98" s="145">
        <v>44227460529</v>
      </c>
      <c r="E98" s="146">
        <v>310</v>
      </c>
    </row>
    <row r="99" spans="2:6" ht="15" x14ac:dyDescent="0.25">
      <c r="B99" s="128" t="s">
        <v>144</v>
      </c>
      <c r="C99" s="147">
        <v>10295446</v>
      </c>
      <c r="D99" s="148">
        <v>44263034928</v>
      </c>
      <c r="E99" s="149">
        <v>310</v>
      </c>
    </row>
    <row r="100" spans="2:6" ht="15" x14ac:dyDescent="0.25">
      <c r="B100" s="129" t="s">
        <v>146</v>
      </c>
      <c r="C100" s="150">
        <v>10304241</v>
      </c>
      <c r="D100" s="151">
        <v>44308235689</v>
      </c>
      <c r="E100" s="152">
        <v>310</v>
      </c>
    </row>
    <row r="101" spans="2:6" ht="15" x14ac:dyDescent="0.25">
      <c r="B101" s="141"/>
      <c r="C101" s="142"/>
      <c r="D101" s="143"/>
      <c r="E101" s="143"/>
    </row>
    <row r="102" spans="2:6" ht="15" x14ac:dyDescent="0.25">
      <c r="C102" s="51"/>
      <c r="D102" s="52"/>
      <c r="E102" s="53"/>
    </row>
    <row r="103" spans="2:6" ht="15" x14ac:dyDescent="0.25">
      <c r="B103" s="184" t="s">
        <v>86</v>
      </c>
      <c r="C103" s="184"/>
      <c r="D103" s="184"/>
      <c r="E103" s="184"/>
      <c r="F103" s="184"/>
    </row>
    <row r="104" spans="2:6" ht="15" x14ac:dyDescent="0.25">
      <c r="B104" s="185" t="s">
        <v>119</v>
      </c>
      <c r="C104" s="185"/>
      <c r="D104" s="185"/>
      <c r="E104" s="185"/>
      <c r="F104" s="185"/>
    </row>
    <row r="105" spans="2:6" ht="15" x14ac:dyDescent="0.25">
      <c r="B105" s="185"/>
      <c r="C105" s="185"/>
      <c r="D105" s="185"/>
      <c r="E105" s="185"/>
      <c r="F105" s="185"/>
    </row>
    <row r="107" spans="2:6" ht="15" x14ac:dyDescent="0.25">
      <c r="B107" s="54" t="s">
        <v>87</v>
      </c>
      <c r="C107" s="36">
        <f>+D82</f>
        <v>45565</v>
      </c>
      <c r="D107" s="36">
        <f>+E82</f>
        <v>45199</v>
      </c>
    </row>
    <row r="108" spans="2:6" ht="15" x14ac:dyDescent="0.25">
      <c r="B108" s="55" t="s">
        <v>137</v>
      </c>
      <c r="C108" s="56">
        <v>15174258728</v>
      </c>
      <c r="D108" s="56">
        <v>0</v>
      </c>
    </row>
    <row r="109" spans="2:6" ht="15" x14ac:dyDescent="0.25">
      <c r="B109" s="133" t="s">
        <v>88</v>
      </c>
      <c r="C109" s="86">
        <v>44929833</v>
      </c>
      <c r="D109" s="86">
        <v>5212750</v>
      </c>
      <c r="E109" s="157"/>
    </row>
    <row r="110" spans="2:6" ht="15" x14ac:dyDescent="0.25">
      <c r="B110" s="35" t="s">
        <v>76</v>
      </c>
      <c r="C110" s="57">
        <f>SUM(C108:C109)</f>
        <v>15219188561</v>
      </c>
      <c r="D110" s="57">
        <f>SUM(D108:D109)</f>
        <v>5212750</v>
      </c>
    </row>
    <row r="111" spans="2:6" ht="15" x14ac:dyDescent="0.25">
      <c r="B111" s="58"/>
      <c r="C111" s="59"/>
      <c r="D111" s="28"/>
    </row>
    <row r="112" spans="2:6" ht="15" x14ac:dyDescent="0.25">
      <c r="B112" s="186" t="s">
        <v>155</v>
      </c>
      <c r="C112" s="186"/>
      <c r="D112" s="186"/>
      <c r="E112" s="186"/>
      <c r="F112" s="186"/>
    </row>
    <row r="113" spans="2:6" ht="15" x14ac:dyDescent="0.25">
      <c r="B113" s="186"/>
      <c r="C113" s="186"/>
      <c r="D113" s="186"/>
      <c r="E113" s="186"/>
      <c r="F113" s="186"/>
    </row>
    <row r="114" spans="2:6" ht="15" x14ac:dyDescent="0.25">
      <c r="B114" s="35" t="s">
        <v>87</v>
      </c>
      <c r="C114" s="36">
        <f>+C125</f>
        <v>45565</v>
      </c>
      <c r="D114" s="36">
        <f>+D125</f>
        <v>45199</v>
      </c>
    </row>
    <row r="115" spans="2:6" ht="15" x14ac:dyDescent="0.25">
      <c r="B115" s="140" t="s">
        <v>147</v>
      </c>
      <c r="C115" s="56">
        <v>4698000</v>
      </c>
      <c r="D115" s="161">
        <v>0</v>
      </c>
    </row>
    <row r="116" spans="2:6" ht="15" x14ac:dyDescent="0.25">
      <c r="B116" s="158" t="s">
        <v>145</v>
      </c>
      <c r="C116" s="159">
        <v>0</v>
      </c>
      <c r="D116" s="159">
        <v>1585217</v>
      </c>
      <c r="F116" s="136"/>
    </row>
    <row r="117" spans="2:6" ht="15" x14ac:dyDescent="0.25">
      <c r="B117" s="35" t="s">
        <v>76</v>
      </c>
      <c r="C117" s="70">
        <f>SUM(C115:C116)</f>
        <v>4698000</v>
      </c>
      <c r="D117" s="70">
        <f>SUM(D115:D116)</f>
        <v>1585217</v>
      </c>
    </row>
    <row r="118" spans="2:6" ht="15" x14ac:dyDescent="0.25">
      <c r="B118" s="58"/>
      <c r="C118" s="59"/>
      <c r="D118" s="28"/>
    </row>
    <row r="119" spans="2:6" ht="15" x14ac:dyDescent="0.25">
      <c r="B119" s="185" t="s">
        <v>120</v>
      </c>
      <c r="C119" s="185"/>
      <c r="D119" s="185"/>
      <c r="E119" s="185"/>
      <c r="F119" s="185"/>
    </row>
    <row r="120" spans="2:6" ht="15" x14ac:dyDescent="0.25">
      <c r="B120" s="185" t="s">
        <v>89</v>
      </c>
      <c r="C120" s="185"/>
      <c r="D120" s="185"/>
      <c r="E120" s="185"/>
      <c r="F120" s="185"/>
    </row>
    <row r="121" spans="2:6" ht="15" x14ac:dyDescent="0.25">
      <c r="B121" s="58"/>
      <c r="C121" s="59"/>
    </row>
    <row r="122" spans="2:6" ht="15" x14ac:dyDescent="0.25">
      <c r="B122" s="186" t="s">
        <v>156</v>
      </c>
      <c r="C122" s="186"/>
      <c r="D122" s="186"/>
      <c r="E122" s="186"/>
      <c r="F122" s="186"/>
    </row>
    <row r="123" spans="2:6" ht="15" x14ac:dyDescent="0.25">
      <c r="B123" s="186"/>
      <c r="C123" s="186"/>
      <c r="D123" s="186"/>
      <c r="E123" s="186"/>
      <c r="F123" s="186"/>
    </row>
    <row r="124" spans="2:6" ht="15" x14ac:dyDescent="0.25">
      <c r="B124" s="32"/>
      <c r="C124" s="32"/>
      <c r="D124" s="32"/>
      <c r="E124" s="32"/>
      <c r="F124" s="32"/>
    </row>
    <row r="125" spans="2:6" ht="15" x14ac:dyDescent="0.25">
      <c r="B125" s="35" t="s">
        <v>87</v>
      </c>
      <c r="C125" s="36">
        <f>+C107</f>
        <v>45565</v>
      </c>
      <c r="D125" s="36">
        <f>+D107</f>
        <v>45199</v>
      </c>
      <c r="E125" s="32"/>
      <c r="F125" s="32"/>
    </row>
    <row r="126" spans="2:6" ht="15" x14ac:dyDescent="0.25">
      <c r="B126" s="62" t="s">
        <v>30</v>
      </c>
      <c r="C126" s="63">
        <f>+'01'!C15</f>
        <v>81264818</v>
      </c>
      <c r="D126" s="63">
        <v>72459988</v>
      </c>
      <c r="E126" s="64"/>
      <c r="F126" s="32"/>
    </row>
    <row r="127" spans="2:6" ht="15" x14ac:dyDescent="0.25">
      <c r="B127" s="35" t="s">
        <v>76</v>
      </c>
      <c r="C127" s="65">
        <f>SUM(C126)</f>
        <v>81264818</v>
      </c>
      <c r="D127" s="65">
        <f>SUM(D126)</f>
        <v>72459988</v>
      </c>
      <c r="E127" s="32"/>
      <c r="F127" s="32"/>
    </row>
    <row r="128" spans="2:6" ht="15" x14ac:dyDescent="0.25">
      <c r="B128" s="32"/>
      <c r="C128" s="64"/>
      <c r="D128" s="64"/>
      <c r="E128" s="32"/>
      <c r="F128" s="32"/>
    </row>
    <row r="129" spans="2:6" ht="15" x14ac:dyDescent="0.25">
      <c r="B129" s="186" t="s">
        <v>157</v>
      </c>
      <c r="C129" s="186"/>
      <c r="D129" s="186"/>
      <c r="E129" s="186"/>
      <c r="F129" s="186"/>
    </row>
    <row r="130" spans="2:6" ht="16.5" customHeight="1" x14ac:dyDescent="0.25">
      <c r="B130" s="186"/>
      <c r="C130" s="186"/>
      <c r="D130" s="186"/>
      <c r="E130" s="186"/>
      <c r="F130" s="186"/>
    </row>
    <row r="131" spans="2:6" ht="16.5" customHeight="1" x14ac:dyDescent="0.25">
      <c r="B131" s="35" t="s">
        <v>42</v>
      </c>
      <c r="C131" s="36">
        <f>+C125</f>
        <v>45565</v>
      </c>
      <c r="D131" s="36">
        <f>+D125</f>
        <v>45199</v>
      </c>
    </row>
    <row r="132" spans="2:6" ht="16.5" customHeight="1" x14ac:dyDescent="0.25">
      <c r="B132" s="62" t="s">
        <v>114</v>
      </c>
      <c r="C132" s="66">
        <f>+'02'!C8</f>
        <v>844478856</v>
      </c>
      <c r="D132" s="66">
        <v>631999239</v>
      </c>
    </row>
    <row r="133" spans="2:6" ht="16.5" customHeight="1" x14ac:dyDescent="0.25">
      <c r="B133" s="35" t="s">
        <v>76</v>
      </c>
      <c r="C133" s="67">
        <f>SUM(C132)</f>
        <v>844478856</v>
      </c>
      <c r="D133" s="67">
        <f>SUM(D132)</f>
        <v>631999239</v>
      </c>
    </row>
    <row r="134" spans="2:6" ht="16.5" customHeight="1" x14ac:dyDescent="0.25">
      <c r="C134" s="28"/>
      <c r="D134" s="28"/>
    </row>
    <row r="135" spans="2:6" ht="16.5" customHeight="1" x14ac:dyDescent="0.25">
      <c r="B135" s="186" t="s">
        <v>150</v>
      </c>
      <c r="C135" s="186"/>
      <c r="D135" s="186"/>
      <c r="E135" s="186"/>
      <c r="F135" s="186"/>
    </row>
    <row r="136" spans="2:6" ht="16.5" customHeight="1" x14ac:dyDescent="0.25">
      <c r="B136" s="186"/>
      <c r="C136" s="186"/>
      <c r="D136" s="186"/>
      <c r="E136" s="186"/>
      <c r="F136" s="186"/>
    </row>
    <row r="137" spans="2:6" ht="16.5" customHeight="1" x14ac:dyDescent="0.25">
      <c r="B137" s="35" t="s">
        <v>148</v>
      </c>
      <c r="C137" s="36">
        <v>45565</v>
      </c>
      <c r="D137" s="36">
        <v>45199</v>
      </c>
    </row>
    <row r="138" spans="2:6" ht="16.5" customHeight="1" x14ac:dyDescent="0.25">
      <c r="B138" s="47" t="s">
        <v>149</v>
      </c>
      <c r="C138" s="160">
        <v>14392809</v>
      </c>
      <c r="D138" s="154">
        <v>0</v>
      </c>
    </row>
    <row r="139" spans="2:6" ht="16.5" customHeight="1" x14ac:dyDescent="0.25">
      <c r="B139" s="60" t="s">
        <v>76</v>
      </c>
      <c r="C139" s="61">
        <f>SUM(C138:C138)</f>
        <v>14392809</v>
      </c>
      <c r="D139" s="155">
        <v>0</v>
      </c>
    </row>
    <row r="140" spans="2:6" ht="16.5" customHeight="1" x14ac:dyDescent="0.25">
      <c r="B140" s="141"/>
      <c r="C140" s="141"/>
      <c r="D140" s="141"/>
      <c r="E140" s="141"/>
      <c r="F140" s="141"/>
    </row>
  </sheetData>
  <sortState xmlns:xlrd2="http://schemas.microsoft.com/office/spreadsheetml/2017/richdata2" ref="B108:D109">
    <sortCondition descending="1" ref="C108:C109"/>
  </sortState>
  <mergeCells count="35">
    <mergeCell ref="B135:F136"/>
    <mergeCell ref="B70:F71"/>
    <mergeCell ref="B74:F75"/>
    <mergeCell ref="B129:F130"/>
    <mergeCell ref="B17:F47"/>
    <mergeCell ref="B48:F48"/>
    <mergeCell ref="B49:F50"/>
    <mergeCell ref="B52:F52"/>
    <mergeCell ref="B54:F56"/>
    <mergeCell ref="B57:F58"/>
    <mergeCell ref="B59:F60"/>
    <mergeCell ref="B61:F61"/>
    <mergeCell ref="B62:F63"/>
    <mergeCell ref="B69:F69"/>
    <mergeCell ref="B84:C84"/>
    <mergeCell ref="B2:F2"/>
    <mergeCell ref="B3:F3"/>
    <mergeCell ref="B4:F4"/>
    <mergeCell ref="B14:F14"/>
    <mergeCell ref="B5:F13"/>
    <mergeCell ref="B119:F119"/>
    <mergeCell ref="B120:F120"/>
    <mergeCell ref="B122:F123"/>
    <mergeCell ref="B86:F86"/>
    <mergeCell ref="B16:F16"/>
    <mergeCell ref="B77:F77"/>
    <mergeCell ref="B78:F80"/>
    <mergeCell ref="B82:C82"/>
    <mergeCell ref="B83:C83"/>
    <mergeCell ref="B89:E89"/>
    <mergeCell ref="B103:F103"/>
    <mergeCell ref="B104:F105"/>
    <mergeCell ref="B93:E93"/>
    <mergeCell ref="B112:F113"/>
    <mergeCell ref="B97:E97"/>
  </mergeCells>
  <hyperlinks>
    <hyperlink ref="A1" location="INDICE!A1" display="INDICE" xr:uid="{88F7E21A-E4EE-4CC8-AEF7-8F9FB0A9F328}"/>
  </hyperlinks>
  <pageMargins left="0.7" right="0.7" top="0.75" bottom="0.75" header="0.3" footer="0.3"/>
  <ignoredErrors>
    <ignoredError sqref="D84 C13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49D14-370F-45CC-B5C9-A24B630E1E96}">
  <sheetPr>
    <tabColor theme="9" tint="0.59999389629810485"/>
  </sheetPr>
  <dimension ref="A1:J33"/>
  <sheetViews>
    <sheetView showGridLines="0" tabSelected="1" zoomScale="85" zoomScaleNormal="85" workbookViewId="0">
      <selection activeCell="C16" sqref="C16"/>
    </sheetView>
  </sheetViews>
  <sheetFormatPr baseColWidth="10" defaultColWidth="11.42578125" defaultRowHeight="15" x14ac:dyDescent="0.25"/>
  <cols>
    <col min="1" max="1" width="2.7109375" style="1" customWidth="1"/>
    <col min="2" max="2" width="29.5703125" style="1" customWidth="1"/>
    <col min="3" max="3" width="15.5703125" style="1" customWidth="1"/>
    <col min="4" max="4" width="12.140625" style="1" customWidth="1"/>
    <col min="5" max="5" width="40.85546875" style="1" bestFit="1" customWidth="1"/>
    <col min="6" max="6" width="9.5703125" style="1" bestFit="1" customWidth="1"/>
    <col min="7" max="9" width="22.140625" style="1" bestFit="1" customWidth="1"/>
    <col min="10" max="10" width="19.140625" style="1" customWidth="1"/>
    <col min="11" max="16384" width="11.42578125" style="1"/>
  </cols>
  <sheetData>
    <row r="1" spans="1:10" ht="21.75" customHeight="1" x14ac:dyDescent="0.25">
      <c r="A1" s="2" t="s">
        <v>13</v>
      </c>
    </row>
    <row r="2" spans="1:10" ht="21.75" customHeight="1" x14ac:dyDescent="0.25"/>
    <row r="3" spans="1:10" ht="13.5" customHeight="1" x14ac:dyDescent="0.25">
      <c r="B3" s="3" t="s">
        <v>90</v>
      </c>
      <c r="C3" s="3"/>
      <c r="D3" s="3"/>
      <c r="E3" s="3"/>
      <c r="F3" s="3"/>
      <c r="G3" s="3"/>
      <c r="H3" s="3"/>
      <c r="I3" s="3"/>
      <c r="J3" s="3"/>
    </row>
    <row r="4" spans="1:10" ht="13.5" customHeight="1" x14ac:dyDescent="0.25">
      <c r="B4" s="4" t="s">
        <v>14</v>
      </c>
      <c r="C4" s="5"/>
      <c r="D4" s="5"/>
      <c r="E4" s="5"/>
      <c r="F4" s="5"/>
      <c r="G4" s="5"/>
      <c r="H4" s="5"/>
      <c r="I4" s="5"/>
      <c r="J4" s="6"/>
    </row>
    <row r="5" spans="1:10" ht="13.5" customHeight="1" x14ac:dyDescent="0.25">
      <c r="B5" s="4" t="s">
        <v>91</v>
      </c>
      <c r="C5" s="5"/>
      <c r="D5" s="5"/>
      <c r="E5" s="5"/>
      <c r="F5" s="5"/>
      <c r="G5" s="5"/>
      <c r="H5" s="5"/>
      <c r="I5" s="5"/>
      <c r="J5" s="6"/>
    </row>
    <row r="6" spans="1:10" ht="14.25" customHeight="1" x14ac:dyDescent="0.25">
      <c r="B6" s="7">
        <f>+'01'!C7</f>
        <v>45565</v>
      </c>
      <c r="C6" s="5"/>
      <c r="D6" s="5"/>
      <c r="E6" s="5"/>
      <c r="F6" s="5"/>
      <c r="G6" s="5"/>
      <c r="H6" s="5"/>
      <c r="I6" s="5"/>
      <c r="J6" s="6"/>
    </row>
    <row r="7" spans="1:10" x14ac:dyDescent="0.25">
      <c r="B7" s="4" t="s">
        <v>92</v>
      </c>
      <c r="C7" s="5"/>
      <c r="D7" s="5"/>
      <c r="E7" s="5"/>
      <c r="F7" s="5"/>
      <c r="G7" s="5"/>
      <c r="H7" s="5"/>
      <c r="I7" s="5"/>
      <c r="J7" s="6"/>
    </row>
    <row r="8" spans="1:10" ht="60" x14ac:dyDescent="0.25">
      <c r="B8" s="8" t="s">
        <v>93</v>
      </c>
      <c r="C8" s="8" t="s">
        <v>94</v>
      </c>
      <c r="D8" s="8" t="s">
        <v>95</v>
      </c>
      <c r="E8" s="8" t="s">
        <v>96</v>
      </c>
      <c r="F8" s="8" t="s">
        <v>97</v>
      </c>
      <c r="G8" s="8" t="s">
        <v>98</v>
      </c>
      <c r="H8" s="8" t="s">
        <v>99</v>
      </c>
      <c r="I8" s="8" t="s">
        <v>100</v>
      </c>
      <c r="J8" s="8" t="s">
        <v>101</v>
      </c>
    </row>
    <row r="9" spans="1:10" x14ac:dyDescent="0.25">
      <c r="B9" s="9" t="s">
        <v>102</v>
      </c>
      <c r="C9" s="10" t="s">
        <v>103</v>
      </c>
      <c r="D9" s="11" t="s">
        <v>104</v>
      </c>
      <c r="E9" s="12" t="s">
        <v>151</v>
      </c>
      <c r="F9" s="156" t="s">
        <v>105</v>
      </c>
      <c r="G9" s="13">
        <v>26446972958</v>
      </c>
      <c r="H9" s="13">
        <v>26446972958</v>
      </c>
      <c r="I9" s="13">
        <v>26446972958</v>
      </c>
      <c r="J9" s="198">
        <f>+I9/'01'!C18</f>
        <v>0.59688616679823581</v>
      </c>
    </row>
    <row r="10" spans="1:10" x14ac:dyDescent="0.25">
      <c r="B10" s="15"/>
      <c r="C10" s="16"/>
      <c r="D10" s="17"/>
      <c r="E10" s="18"/>
      <c r="F10" s="16"/>
      <c r="G10" s="19"/>
      <c r="H10" s="19"/>
      <c r="I10" s="19"/>
      <c r="J10" s="199"/>
    </row>
    <row r="11" spans="1:10" x14ac:dyDescent="0.25">
      <c r="B11" s="9"/>
      <c r="C11" s="14"/>
      <c r="D11" s="14"/>
      <c r="E11" s="117" t="s">
        <v>108</v>
      </c>
      <c r="F11" s="117"/>
      <c r="G11" s="118">
        <f>+'01'!C8</f>
        <v>15219188561</v>
      </c>
      <c r="H11" s="118" t="s">
        <v>109</v>
      </c>
      <c r="I11" s="118" t="s">
        <v>109</v>
      </c>
      <c r="J11" s="119"/>
    </row>
    <row r="12" spans="1:10" x14ac:dyDescent="0.25">
      <c r="B12" s="21"/>
      <c r="C12" s="22"/>
      <c r="D12" s="22"/>
      <c r="E12" s="23" t="s">
        <v>110</v>
      </c>
      <c r="F12" s="23"/>
      <c r="G12" s="24">
        <f>+'01'!C15</f>
        <v>81264818</v>
      </c>
      <c r="H12" s="24" t="s">
        <v>109</v>
      </c>
      <c r="I12" s="24" t="s">
        <v>109</v>
      </c>
      <c r="J12" s="25"/>
    </row>
    <row r="13" spans="1:10" x14ac:dyDescent="0.25">
      <c r="B13" s="21"/>
      <c r="C13" s="22"/>
      <c r="D13" s="22"/>
      <c r="E13" s="23" t="s">
        <v>111</v>
      </c>
      <c r="F13" s="23"/>
      <c r="G13" s="24">
        <v>0</v>
      </c>
      <c r="H13" s="24" t="s">
        <v>109</v>
      </c>
      <c r="I13" s="24" t="s">
        <v>109</v>
      </c>
      <c r="J13" s="25"/>
    </row>
    <row r="14" spans="1:10" x14ac:dyDescent="0.25">
      <c r="B14" s="15"/>
      <c r="C14" s="20"/>
      <c r="D14" s="20"/>
      <c r="E14" s="26" t="s">
        <v>112</v>
      </c>
      <c r="F14" s="26"/>
      <c r="G14" s="27">
        <f>+I9+I10+G11-G12</f>
        <v>41584896701</v>
      </c>
      <c r="H14" s="27">
        <f>SUM(H9:H10)</f>
        <v>26446972958</v>
      </c>
      <c r="I14" s="27">
        <f>SUM(I9:I10)</f>
        <v>26446972958</v>
      </c>
      <c r="J14" s="120"/>
    </row>
    <row r="15" spans="1:10" x14ac:dyDescent="0.25">
      <c r="I15" s="28"/>
    </row>
    <row r="16" spans="1:10" x14ac:dyDescent="0.25">
      <c r="G16" s="28"/>
      <c r="H16" s="30"/>
      <c r="I16" s="29"/>
    </row>
    <row r="17" spans="2:10" x14ac:dyDescent="0.25">
      <c r="G17" s="30"/>
      <c r="J17" s="30"/>
    </row>
    <row r="18" spans="2:10" x14ac:dyDescent="0.25">
      <c r="B18" s="3" t="s">
        <v>90</v>
      </c>
      <c r="C18" s="3"/>
      <c r="D18" s="3"/>
      <c r="E18" s="3"/>
      <c r="F18" s="3"/>
      <c r="G18" s="3"/>
      <c r="H18" s="3"/>
      <c r="I18" s="3"/>
      <c r="J18" s="3"/>
    </row>
    <row r="19" spans="2:10" x14ac:dyDescent="0.25">
      <c r="B19" s="4" t="s">
        <v>14</v>
      </c>
      <c r="C19" s="5"/>
      <c r="D19" s="5"/>
      <c r="E19" s="5"/>
      <c r="F19" s="5"/>
      <c r="G19" s="5"/>
      <c r="H19" s="5"/>
      <c r="I19" s="5"/>
      <c r="J19" s="6"/>
    </row>
    <row r="20" spans="2:10" x14ac:dyDescent="0.25">
      <c r="B20" s="4" t="s">
        <v>91</v>
      </c>
      <c r="C20" s="5"/>
      <c r="D20" s="5"/>
      <c r="E20" s="5"/>
      <c r="F20" s="5"/>
      <c r="G20" s="5"/>
      <c r="H20" s="5"/>
      <c r="I20" s="5"/>
      <c r="J20" s="6"/>
    </row>
    <row r="21" spans="2:10" x14ac:dyDescent="0.25">
      <c r="B21" s="7">
        <f>+'01'!D7</f>
        <v>45199</v>
      </c>
      <c r="C21" s="5"/>
      <c r="D21" s="5"/>
      <c r="E21" s="5"/>
      <c r="F21" s="5"/>
      <c r="G21" s="5"/>
      <c r="H21" s="5"/>
      <c r="I21" s="5"/>
      <c r="J21" s="6"/>
    </row>
    <row r="22" spans="2:10" x14ac:dyDescent="0.25">
      <c r="B22" s="4" t="s">
        <v>92</v>
      </c>
      <c r="C22" s="5"/>
      <c r="D22" s="5"/>
      <c r="E22" s="5"/>
      <c r="F22" s="5"/>
      <c r="G22" s="5"/>
      <c r="H22" s="5"/>
      <c r="I22" s="5"/>
      <c r="J22" s="6"/>
    </row>
    <row r="23" spans="2:10" ht="60" x14ac:dyDescent="0.25">
      <c r="B23" s="8" t="s">
        <v>93</v>
      </c>
      <c r="C23" s="8" t="s">
        <v>94</v>
      </c>
      <c r="D23" s="8" t="s">
        <v>95</v>
      </c>
      <c r="E23" s="8" t="s">
        <v>96</v>
      </c>
      <c r="F23" s="8" t="s">
        <v>97</v>
      </c>
      <c r="G23" s="8" t="s">
        <v>98</v>
      </c>
      <c r="H23" s="8" t="s">
        <v>99</v>
      </c>
      <c r="I23" s="8" t="s">
        <v>100</v>
      </c>
      <c r="J23" s="8" t="s">
        <v>101</v>
      </c>
    </row>
    <row r="24" spans="2:10" x14ac:dyDescent="0.25">
      <c r="B24" s="9" t="s">
        <v>102</v>
      </c>
      <c r="C24" s="10" t="s">
        <v>103</v>
      </c>
      <c r="D24" s="10" t="s">
        <v>104</v>
      </c>
      <c r="E24" s="11">
        <v>45107</v>
      </c>
      <c r="F24" s="12" t="s">
        <v>105</v>
      </c>
      <c r="G24" s="13">
        <v>20065758065</v>
      </c>
      <c r="H24" s="13">
        <v>20065758065</v>
      </c>
      <c r="I24" s="13">
        <v>20065758065</v>
      </c>
      <c r="J24" s="198">
        <v>0.371</v>
      </c>
    </row>
    <row r="25" spans="2:10" x14ac:dyDescent="0.25">
      <c r="B25" s="15" t="s">
        <v>106</v>
      </c>
      <c r="C25" s="17" t="s">
        <v>107</v>
      </c>
      <c r="D25" s="17" t="s">
        <v>104</v>
      </c>
      <c r="E25" s="18">
        <v>45107</v>
      </c>
      <c r="F25" s="16" t="s">
        <v>105</v>
      </c>
      <c r="G25" s="19">
        <v>19004045706</v>
      </c>
      <c r="H25" s="19">
        <v>19004045706</v>
      </c>
      <c r="I25" s="19">
        <v>19004045706</v>
      </c>
      <c r="J25" s="199">
        <v>0.59570000000000001</v>
      </c>
    </row>
    <row r="26" spans="2:10" x14ac:dyDescent="0.25">
      <c r="B26" s="21"/>
      <c r="C26" s="22"/>
      <c r="D26" s="22"/>
      <c r="E26" s="23" t="s">
        <v>108</v>
      </c>
      <c r="F26" s="23"/>
      <c r="G26" s="24">
        <f>+'01'!D8</f>
        <v>5212750</v>
      </c>
      <c r="H26" s="24" t="s">
        <v>109</v>
      </c>
      <c r="I26" s="24" t="s">
        <v>109</v>
      </c>
      <c r="J26" s="121"/>
    </row>
    <row r="27" spans="2:10" x14ac:dyDescent="0.25">
      <c r="B27" s="21"/>
      <c r="C27" s="22"/>
      <c r="D27" s="22"/>
      <c r="E27" s="23" t="s">
        <v>110</v>
      </c>
      <c r="F27" s="23"/>
      <c r="G27" s="24">
        <f>+'01'!D15</f>
        <v>72459988</v>
      </c>
      <c r="H27" s="24" t="s">
        <v>109</v>
      </c>
      <c r="I27" s="24" t="s">
        <v>109</v>
      </c>
      <c r="J27" s="25"/>
    </row>
    <row r="28" spans="2:10" x14ac:dyDescent="0.25">
      <c r="B28" s="21"/>
      <c r="C28" s="22"/>
      <c r="D28" s="22"/>
      <c r="E28" s="23" t="s">
        <v>111</v>
      </c>
      <c r="F28" s="23"/>
      <c r="G28" s="24">
        <v>0</v>
      </c>
      <c r="H28" s="24" t="s">
        <v>109</v>
      </c>
      <c r="I28" s="24" t="s">
        <v>109</v>
      </c>
      <c r="J28" s="25"/>
    </row>
    <row r="29" spans="2:10" x14ac:dyDescent="0.25">
      <c r="B29" s="15"/>
      <c r="C29" s="20"/>
      <c r="D29" s="20"/>
      <c r="E29" s="26" t="s">
        <v>112</v>
      </c>
      <c r="F29" s="26"/>
      <c r="G29" s="27">
        <f>+I24+I25+G26-G27</f>
        <v>39002556533</v>
      </c>
      <c r="H29" s="27">
        <f>SUM(H24:H25)</f>
        <v>39069803771</v>
      </c>
      <c r="I29" s="27">
        <f>SUM(I24:I25)</f>
        <v>39069803771</v>
      </c>
      <c r="J29" s="120"/>
    </row>
    <row r="30" spans="2:10" x14ac:dyDescent="0.25">
      <c r="I30" s="28"/>
    </row>
    <row r="31" spans="2:10" x14ac:dyDescent="0.25">
      <c r="G31" s="28"/>
    </row>
    <row r="32" spans="2:10" x14ac:dyDescent="0.25">
      <c r="G32" s="30"/>
    </row>
    <row r="33" spans="7:7" x14ac:dyDescent="0.25">
      <c r="G33" s="30"/>
    </row>
  </sheetData>
  <hyperlinks>
    <hyperlink ref="A1" location="INDICE!A1" display="INDICE" xr:uid="{0D71866A-EACD-4826-B720-152B6F74FB30}"/>
  </hyperlinks>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ejaVeBIXj2Juler2BYj6P7EO0I+mdI9sUdW0TkZRsOQ=</DigestValue>
    </Reference>
    <Reference Type="http://www.w3.org/2000/09/xmldsig#Object" URI="#idOfficeObject">
      <DigestMethod Algorithm="http://www.w3.org/2001/04/xmlenc#sha256"/>
      <DigestValue>6szIHQYCDs9tZfyAEG8s43L1Xg6lWFblLlApCYZPnrk=</DigestValue>
    </Reference>
    <Reference Type="http://uri.etsi.org/01903#SignedProperties" URI="#idSignedProperties">
      <Transforms>
        <Transform Algorithm="http://www.w3.org/TR/2001/REC-xml-c14n-20010315"/>
      </Transforms>
      <DigestMethod Algorithm="http://www.w3.org/2001/04/xmlenc#sha256"/>
      <DigestValue>Ut06dHBTImaL1h4KL4LkVJMzm9TEieGGd7FQrRvA/+o=</DigestValue>
    </Reference>
  </SignedInfo>
  <SignatureValue>Ugyc/ycgFKi3h9WKYUDMWXyzxnjyUM+BuEcO1EgJ73Is4jzW6ofcW612Q0p7OsquA1cGXl8i8yQm
cYM+Y4iuGs6I1QcPl9MQba1XVbAMmygauwLHpGorGrUU1Oe59Yb2o6warPPw85m3n3RcojvChgTB
Ww5wCciBMPnBqULwJZJWMrVhZf1t59TAtgPhuXPUoncyM/MefRRyEgBc8W9DCGUrf4Hte9d2hnBR
ail8DJLqYfH++HtaaDW3bzIud7V+dm53MWTfO++/Q5psLFqIeVewlizOoFtSQ0fHbQOgK0KoeUvi
dT5ldICn3wf4XA82fj4u9LrHfIuDPSL5IjhS0A==</SignatureValue>
  <KeyInfo>
    <X509Data>
      <X509Certificate>MIIIgzCCBmugAwIBAgIICXObfQmYPu8wDQYJKoZIhvcNAQELBQAwWjEaMBgGA1UEAwwRQ0EtRE9DVU1FTlRBIFMuQS4xFjAUBgNVBAUTDVJVQzgwMDUwMTcyLTExFzAVBgNVBAoMDkRPQ1VNRU5UQSBTLkEuMQswCQYDVQQGEwJQWTAeFw0yMzA1MTcxNTA0MDBaFw0yNTA1MTYxNTA0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L5FcC3VPRURSFu03HWE9gpVzS5E1U7oE7KyAazcSaMTXYguQ4E5Xt8W416vNStK6KqZeZ56rASRh8EvryIodxPjrV3Ng0u3+u1kEY6VLVqFU466lyIJ/gshpb8hS0Xlry30g1cJ2dDqQ8KvHosAb/2J32yWAGD12xt1jC4BJ1GNUxGbsWRD3zMkcreGKaxddDeiN9HsmTvhwFGq40/pkNob5udx4AvUWzjFyu+clRHQn6xcJHvpImuRf75HR4L16YRvrrdXmeQ2Occ8Wlh0OLDLqyRuLmDeWijnB+lCwMFy00rjhjjGau2jHFT6xR481lDkBDYJJdX234qiqLR2BR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BYS7htHzCcTmA/B2f2PL1tE05QQMA4GA1UdDwEB/wQEAwIF4DANBgkqhkiG9w0BAQsFAAOCAgEAGfc0JsKLIijtDZ00AGIdbj6LX6EpILQ1n9Gh28V0hOOJWENsVC7d0luPwaBlSTrv128WwVKlEG4N0G2MJGmwVF4taOfTrKIoR7UbmjeMKkPGORT0C988Qi1y/QtsLYBe1f7l+5QLV8iZTVM6s3Z4uYNGJCbZ2zROainnSY3YKuEL9LFeJ3mAtoMJfPQZQcBbMZCquqOe+/u5Wi2LimP9Yrt7utW4GVZmmDgXTgnmbnvh8P/Hn6r0Gqc/NeYGcKzDt5dUHpgJaMRXFtYkYKB7DZ5KQRFxCWlbir19Y9LRBcTbaPBiVIy7wSomVJqYpC4tboQQ/hVv0Ld8Vbf0EZBEfe/XWD9S47DtBhYyNHQPLRXrSj0/uU8vQm/5Gel1v1U/3GhoNU1vtlnPvAluY5IXoBnsad8W9BJRF9Xnqih6HvmmxLj4yIJFoHXyUafhbaISL9pvtfkHQBRM22+ztUwb+9AgN+4YQUN9X1Q3H8Kd83hBnKqd6jgQ34I95+NpCngGwtSYzUAZbUeTtjCzgv8mUlweLc6Ry+oPUKn/6GBUVNBX/SkmowE8IUBNoSlrS7Un+snHbGvglifnt1908RXR3rUckajXnBO6JM/TMx4rNam4SqEebr746mxE2algyHYOpXdHXxIHnBLJ1PKBtHXdKdGyV2HbGsI2b9c5mgeDRp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l1WMpMgSK4mttW9VE0LbE0MR2sfCbCXZj5BcdO/LycA=</DigestValue>
      </Reference>
      <Reference URI="/xl/calcChain.xml?ContentType=application/vnd.openxmlformats-officedocument.spreadsheetml.calcChain+xml">
        <DigestMethod Algorithm="http://www.w3.org/2001/04/xmlenc#sha256"/>
        <DigestValue>K2QmfbvYDr+lvGMLUZaS6KtgxCcwLAy0WbHGFJegTTQ=</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8uuDiYskLg0ZBuBN8EWDPaFPiGHM9zXZIatAQICPsmQ=</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05U/a0cRFjB5qHC88egIdaLtfwK9uGKo+5tb9LVi3DU=</DigestValue>
      </Reference>
      <Reference URI="/xl/printerSettings/printerSettings4.bin?ContentType=application/vnd.openxmlformats-officedocument.spreadsheetml.printerSettings">
        <DigestMethod Algorithm="http://www.w3.org/2001/04/xmlenc#sha256"/>
        <DigestValue>AH9y18M9oiRVb3hAE4Hqeb9cpZ00CjFkkE0iwzqSzDY=</DigestValue>
      </Reference>
      <Reference URI="/xl/sharedStrings.xml?ContentType=application/vnd.openxmlformats-officedocument.spreadsheetml.sharedStrings+xml">
        <DigestMethod Algorithm="http://www.w3.org/2001/04/xmlenc#sha256"/>
        <DigestValue>jYK9oI5KZoW0oO9yL0BWIqdvCSo39+xMXh5sARAHZQY=</DigestValue>
      </Reference>
      <Reference URI="/xl/styles.xml?ContentType=application/vnd.openxmlformats-officedocument.spreadsheetml.styles+xml">
        <DigestMethod Algorithm="http://www.w3.org/2001/04/xmlenc#sha256"/>
        <DigestValue>OaVWfhNtOBvzUY5ndQPIOby6SKVAQgkUEUmTa55nwHw=</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FuT2TIJ7gIr30urDXQh1i/zrSPDPU2ZJ+GGFyYXav4g=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oXpSbdeoj3AX3LoMG5Td9wN5dM1DwB/rqpOKb98y8Mk=</DigestValue>
      </Reference>
      <Reference URI="/xl/worksheets/sheet2.xml?ContentType=application/vnd.openxmlformats-officedocument.spreadsheetml.worksheet+xml">
        <DigestMethod Algorithm="http://www.w3.org/2001/04/xmlenc#sha256"/>
        <DigestValue>f07RL+jdWVc9fAaxRKk4XFnpyQ5PnXtedgyl16szE88=</DigestValue>
      </Reference>
      <Reference URI="/xl/worksheets/sheet3.xml?ContentType=application/vnd.openxmlformats-officedocument.spreadsheetml.worksheet+xml">
        <DigestMethod Algorithm="http://www.w3.org/2001/04/xmlenc#sha256"/>
        <DigestValue>BmJuzMWJiAdQ9yRChP9uQUtVAt7c++tn2lz0AtIKxvA=</DigestValue>
      </Reference>
      <Reference URI="/xl/worksheets/sheet4.xml?ContentType=application/vnd.openxmlformats-officedocument.spreadsheetml.worksheet+xml">
        <DigestMethod Algorithm="http://www.w3.org/2001/04/xmlenc#sha256"/>
        <DigestValue>TfRYiOTiGMVovTgxTtFHc6rF068ho9NEcOEYqNzZZeM=</DigestValue>
      </Reference>
      <Reference URI="/xl/worksheets/sheet5.xml?ContentType=application/vnd.openxmlformats-officedocument.spreadsheetml.worksheet+xml">
        <DigestMethod Algorithm="http://www.w3.org/2001/04/xmlenc#sha256"/>
        <DigestValue>g3DxhE8NpJtCAzqTUEO08fYcppsMFQ8dIi5sBqRr6E4=</DigestValue>
      </Reference>
      <Reference URI="/xl/worksheets/sheet6.xml?ContentType=application/vnd.openxmlformats-officedocument.spreadsheetml.worksheet+xml">
        <DigestMethod Algorithm="http://www.w3.org/2001/04/xmlenc#sha256"/>
        <DigestValue>m6spE7JK+AVJ4c8tFKTz6LrTUDJZSP1DRNRofM02vQI=</DigestValue>
      </Reference>
      <Reference URI="/xl/worksheets/sheet7.xml?ContentType=application/vnd.openxmlformats-officedocument.spreadsheetml.worksheet+xml">
        <DigestMethod Algorithm="http://www.w3.org/2001/04/xmlenc#sha256"/>
        <DigestValue>pz4axSeZ9rQLVn9+WJxqJhmhKUNgPb0Jo2D1TsAnGYM=</DigestValue>
      </Reference>
      <Reference URI="/xl/worksheets/sheet8.xml?ContentType=application/vnd.openxmlformats-officedocument.spreadsheetml.worksheet+xml">
        <DigestMethod Algorithm="http://www.w3.org/2001/04/xmlenc#sha256"/>
        <DigestValue>eOLCV1VhoAHbZL4sE4fuUkeN4ku7mux2tRcX/Vw3new=</DigestValue>
      </Reference>
    </Manifest>
    <SignatureProperties>
      <SignatureProperty Id="idSignatureTime" Target="#idPackageSignature">
        <mdssi:SignatureTime xmlns:mdssi="http://schemas.openxmlformats.org/package/2006/digital-signature">
          <mdssi:Format>YYYY-MM-DDThh:mm:ssTZD</mdssi:Format>
          <mdssi:Value>2024-10-30T14:46:56Z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16.0.18025/26</OfficeVersion>
          <ApplicationVersion>16.0.18025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2024-10-30T14:46:56Z</xd:SigningTime>
          <xd:SigningCertificate>
            <xd:Cert>
              <xd:CertDigest>
                <DigestMethod Algorithm="http://www.w3.org/2001/04/xmlenc#sha256"/>
                <DigestValue>l6lxiiP59SJi/5nh819vkP3cZ82yAtfy/mmcIE9cjTg=</DigestValue>
              </xd:CertDigest>
              <xd:IssuerSerial>
                <X509IssuerName>C=PY, O=DOCUMENTA S.A., SERIALNUMBER=RUC80050172-1, CN=CA-DOCUMENTA S.A.</X509IssuerName>
                <X509SerialNumber>681058929997266671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qSWA+Lq5YXI9INsYIWWHRSEP3KRKFYgu69sbCOnt5/o=</DigestValue>
    </Reference>
    <Reference Type="http://www.w3.org/2000/09/xmldsig#Object" URI="#idOfficeObject">
      <DigestMethod Algorithm="http://www.w3.org/2001/04/xmlenc#sha256"/>
      <DigestValue>irWzHA78Ic66JAErfRgmjdTGksMkEjBtE3XpT/Ve1w0=</DigestValue>
    </Reference>
    <Reference Type="http://uri.etsi.org/01903#SignedProperties" URI="#idSignedProperties">
      <Transforms>
        <Transform Algorithm="http://www.w3.org/TR/2001/REC-xml-c14n-20010315"/>
      </Transforms>
      <DigestMethod Algorithm="http://www.w3.org/2001/04/xmlenc#sha256"/>
      <DigestValue>WzZc5BTRduQhimg+Kf/r1jsJ3i4hkBnyJvcvYj9pmBc=</DigestValue>
    </Reference>
  </SignedInfo>
  <SignatureValue>FRIAXwGqU/y8KksRmw90ipQ9Vdr7fJ+9jl7huhYYodfjJbo+esWyKpH6ZU5QlCwJ6VncHt6NsgZj
e46q54TVCBpy2GnjO9lMVhcmY8hjG2RUETPQZSxAVh/GFd1Ir1lF6S1Uj8wN08VtHtQbGgZtW9wU
fam0EDjijiH8dB1tmXOs5ovbkLoIYQcfZqfokT3oSHNHQHq1wCAv0eWdyasvoe6J6QudGRg0ma62
nav/DrJwxJyAWqmciNMyJ5iBF3BpkAfOrZbTbLPs/dM+uYqc9L47m9vAWpa5yBnoJiQ9dVhPueO0
ZALk8NusO8Tzy+s8kdYdxL6GH/wnKRv2BGcpcA==</SignatureValue>
  <KeyInfo>
    <X509Data>
      <X509Certificate>MIIIhjCCBm6gAwIBAgIIXJ5MIypwS4YwDQYJKoZIhvcNAQELBQAwWjEaMBgGA1UEAwwRQ0EtRE9DVU1FTlRBIFMuQS4xFjAUBgNVBAUTDVJVQzgwMDUwMTcyLTExFzAVBgNVBAoMDkRPQ1VNRU5UQSBTLkEuMQswCQYDVQQGEwJQWTAeFw0yMzA1MTcxNTI0MDBaFw0yNTA1MTYxNTI0MDBaMIG9MSUwIwYDVQQDDBxDRVNBUiBFU1RFQkFOIFBBUkVERVMgRlJBTkNPMRIwEAYDVQQFEwlDSTE0OTYwMDUxFjAUBgNVBCoMDUNFU0FSIEVTVEVCQU4xFzAVBgNVBAQMDlBBUkVERVMgRlJBTkNPMQswCQYDVQQLDAJGMjE1MDMGA1UECgwsQ0VSVElGSUNBRE8gQ1VBTElGSUNBRE8gREUgRklSTUEgRUxFQ1RST05JQ0ExCzAJBgNVBAYTAlBZMIIBIjANBgkqhkiG9w0BAQEFAAOCAQ8AMIIBCgKCAQEAwlI0DNkLtXLWRALotE+gAcme2isqBCXWEREHLnXcCLSaxeC8XAxhU9O5Vnvx43Td/Z0SQXWC7weKgp8ETTzIGAgMqe00RdnVhjUII1eiNopvtcMGHIzie0xTr6ihMhtWXPMoy7HKEmX0kKLAiQ0jE2MrfD/aB0dftJxfZ3FkuVh/W+CHpsiryt+sicOx0fDAvYsc5lcP+tqieNCB+h7xdRnR3aAe40wZyUgDgXSTDtKi25ccvlZGre5AYJ5N1ZgOrc2wJm+qhGpCCBgaKk08klce0VAv1IKOWKSJg8egFn6p3Dk38Ks2KImFkMxIvUjN2I50yUuLUXNQfy4BMncdKQIDAQABo4ID6jCCA+YwDAYDVR0TAQH/BAIwADAfBgNVHSMEGDAWgBShPYUrzdgslh85AgyfUztY2JULezCBlAYIKwYBBQUHAQEEgYcwgYQwVQYIKwYBBQUHMAKGSWh0dHBzOi8vd3d3LmRpZ2l0by5jb20ucHkvdXBsb2Fkcy9jZXJ0aWZpY2Fkby1kb2N1bWVudGEtc2EtMTUzNTExNzc3MS5jcnQwKwYIKwYBBQUHMAGGH2h0dHBzOi8vd3d3LmRpZ2l0by5jb20ucHkvb2NzcC8wTQYDVR0RBEYwRIEWY3BhcmVkZXN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GCro6NaQ1qEpv6f+3u4qW7A5iXoMA4GA1UdDwEB/wQEAwIF4DANBgkqhkiG9w0BAQsFAAOCAgEAJf17FTdJJez/7kSU0qXT0me58okaD8SegX5NoFrXGkEnt2eByKwi/4U4RqkKGEToJewMBFtXjSp0LbTJf8qYQP5iYO+l9/BOJjOSRRtegszgRLQybwDX+O+/Ry7VbBA+9DX4qLD8Uh1A1sQxDYVbZXQSkiAfteNxMu37qhsrEGclC1r3f751WsnYvyjVOFSqD1JFFManjUlRTF3V15UUpIZRPO3u8jUko8V3CVaAyQMnMQICAiS8c1aIILtmlIFZ4U0W9+OrPLsQxTGLoc4Xo++mf/i5lkq1WJT2yh65AWiLdEksIj/SSGjbgUjd3Qy2xiwN4KiS064VIPFDf7CynwkX+MM906emQJm0yLv50UaSO7qwatOozsPbRHBaNaSZwcjfh/RipQ9mEXeoeQ8jYBlVVYycQAIjCuIdFTOvivR2mM6tL1JD26b4NMiL1obHrttZtm674WXtobxMKlldTUKRImypGLw7Yw48NvDdqDLnYynTv3DGy1A/Y/zmJHbvNGWissIZhEMJdnjNv8Mneqwkr046K0a22g9O/wQKFKzgwZgvJfBkO1fgHYJZLDMyonpYczZHzhG7kvk7C6lf67bxTJ3MHRMIKAVGXh9QgbBjWyuGmuIhQElBSVEKNvlocFJIWP2IqoYiZVj1xqGE95NMJNBT8cSgeWyVbj/yX1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l1WMpMgSK4mttW9VE0LbE0MR2sfCbCXZj5BcdO/LycA=</DigestValue>
      </Reference>
      <Reference URI="/xl/calcChain.xml?ContentType=application/vnd.openxmlformats-officedocument.spreadsheetml.calcChain+xml">
        <DigestMethod Algorithm="http://www.w3.org/2001/04/xmlenc#sha256"/>
        <DigestValue>K2QmfbvYDr+lvGMLUZaS6KtgxCcwLAy0WbHGFJegTTQ=</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8uuDiYskLg0ZBuBN8EWDPaFPiGHM9zXZIatAQICPsmQ=</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05U/a0cRFjB5qHC88egIdaLtfwK9uGKo+5tb9LVi3DU=</DigestValue>
      </Reference>
      <Reference URI="/xl/printerSettings/printerSettings4.bin?ContentType=application/vnd.openxmlformats-officedocument.spreadsheetml.printerSettings">
        <DigestMethod Algorithm="http://www.w3.org/2001/04/xmlenc#sha256"/>
        <DigestValue>AH9y18M9oiRVb3hAE4Hqeb9cpZ00CjFkkE0iwzqSzDY=</DigestValue>
      </Reference>
      <Reference URI="/xl/sharedStrings.xml?ContentType=application/vnd.openxmlformats-officedocument.spreadsheetml.sharedStrings+xml">
        <DigestMethod Algorithm="http://www.w3.org/2001/04/xmlenc#sha256"/>
        <DigestValue>jYK9oI5KZoW0oO9yL0BWIqdvCSo39+xMXh5sARAHZQY=</DigestValue>
      </Reference>
      <Reference URI="/xl/styles.xml?ContentType=application/vnd.openxmlformats-officedocument.spreadsheetml.styles+xml">
        <DigestMethod Algorithm="http://www.w3.org/2001/04/xmlenc#sha256"/>
        <DigestValue>OaVWfhNtOBvzUY5ndQPIOby6SKVAQgkUEUmTa55nwHw=</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FuT2TIJ7gIr30urDXQh1i/zrSPDPU2ZJ+GGFyYXav4g=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oXpSbdeoj3AX3LoMG5Td9wN5dM1DwB/rqpOKb98y8Mk=</DigestValue>
      </Reference>
      <Reference URI="/xl/worksheets/sheet2.xml?ContentType=application/vnd.openxmlformats-officedocument.spreadsheetml.worksheet+xml">
        <DigestMethod Algorithm="http://www.w3.org/2001/04/xmlenc#sha256"/>
        <DigestValue>f07RL+jdWVc9fAaxRKk4XFnpyQ5PnXtedgyl16szE88=</DigestValue>
      </Reference>
      <Reference URI="/xl/worksheets/sheet3.xml?ContentType=application/vnd.openxmlformats-officedocument.spreadsheetml.worksheet+xml">
        <DigestMethod Algorithm="http://www.w3.org/2001/04/xmlenc#sha256"/>
        <DigestValue>BmJuzMWJiAdQ9yRChP9uQUtVAt7c++tn2lz0AtIKxvA=</DigestValue>
      </Reference>
      <Reference URI="/xl/worksheets/sheet4.xml?ContentType=application/vnd.openxmlformats-officedocument.spreadsheetml.worksheet+xml">
        <DigestMethod Algorithm="http://www.w3.org/2001/04/xmlenc#sha256"/>
        <DigestValue>TfRYiOTiGMVovTgxTtFHc6rF068ho9NEcOEYqNzZZeM=</DigestValue>
      </Reference>
      <Reference URI="/xl/worksheets/sheet5.xml?ContentType=application/vnd.openxmlformats-officedocument.spreadsheetml.worksheet+xml">
        <DigestMethod Algorithm="http://www.w3.org/2001/04/xmlenc#sha256"/>
        <DigestValue>g3DxhE8NpJtCAzqTUEO08fYcppsMFQ8dIi5sBqRr6E4=</DigestValue>
      </Reference>
      <Reference URI="/xl/worksheets/sheet6.xml?ContentType=application/vnd.openxmlformats-officedocument.spreadsheetml.worksheet+xml">
        <DigestMethod Algorithm="http://www.w3.org/2001/04/xmlenc#sha256"/>
        <DigestValue>m6spE7JK+AVJ4c8tFKTz6LrTUDJZSP1DRNRofM02vQI=</DigestValue>
      </Reference>
      <Reference URI="/xl/worksheets/sheet7.xml?ContentType=application/vnd.openxmlformats-officedocument.spreadsheetml.worksheet+xml">
        <DigestMethod Algorithm="http://www.w3.org/2001/04/xmlenc#sha256"/>
        <DigestValue>pz4axSeZ9rQLVn9+WJxqJhmhKUNgPb0Jo2D1TsAnGYM=</DigestValue>
      </Reference>
      <Reference URI="/xl/worksheets/sheet8.xml?ContentType=application/vnd.openxmlformats-officedocument.spreadsheetml.worksheet+xml">
        <DigestMethod Algorithm="http://www.w3.org/2001/04/xmlenc#sha256"/>
        <DigestValue>eOLCV1VhoAHbZL4sE4fuUkeN4ku7mux2tRcX/Vw3new=</DigestValue>
      </Reference>
    </Manifest>
    <SignatureProperties>
      <SignatureProperty Id="idSignatureTime" Target="#idPackageSignature">
        <mdssi:SignatureTime xmlns:mdssi="http://schemas.openxmlformats.org/package/2006/digital-signature">
          <mdssi:Format>YYYY-MM-DDThh:mm:ssTZD</mdssi:Format>
          <mdssi:Value>2024-10-30T19:48:16Z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16.0.18025/26</OfficeVersion>
          <ApplicationVersion>16.0.18025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2024-10-30T19:48:16Z</xd:SigningTime>
          <xd:SigningCertificate>
            <xd:Cert>
              <xd:CertDigest>
                <DigestMethod Algorithm="http://www.w3.org/2001/04/xmlenc#sha256"/>
                <DigestValue>M0ZiuzHacODt1A0nFYHbT612HzLe0fo14GIMyuEa6Rg=</DigestValue>
              </xd:CertDigest>
              <xd:IssuerSerial>
                <X509IssuerName>C=PY, O=DOCUMENTA S.A., SERIALNUMBER=RUC80050172-1, CN=CA-DOCUMENTA S.A.</X509IssuerName>
                <X509SerialNumber>6673855411729222534</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Indication>
        </xd:SignedDataObject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CARATULA</vt:lpstr>
      <vt:lpstr>INDICE</vt:lpstr>
      <vt:lpstr>01</vt:lpstr>
      <vt:lpstr>02</vt:lpstr>
      <vt:lpstr>03</vt:lpstr>
      <vt:lpstr>04</vt:lpstr>
      <vt:lpstr>05</vt:lpstr>
      <vt:lpstr>06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2024-10-30T14:45:25Z</dcterms:modified>
  <cp:category/>
  <cp:contentStatus/>
</cp:coreProperties>
</file>