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246" documentId="10_ncr:200_{9BC25FB0-42E9-453E-8E69-6539EE709B9C}" xr6:coauthVersionLast="47" xr6:coauthVersionMax="47" xr10:uidLastSave="{2EF2FF87-6026-49AC-8D5F-BF234906F068}"/>
  <bookViews>
    <workbookView xWindow="-120" yWindow="-120" windowWidth="29040" windowHeight="15840" tabRatio="568" activeTab="7" xr2:uid="{00000000-000D-0000-FFFF-FFFF00000000}"/>
  </bookViews>
  <sheets>
    <sheet name="CARATULA" sheetId="18" r:id="rId1"/>
    <sheet name="INDICE" sheetId="17" r:id="rId2"/>
    <sheet name="01" sheetId="23" r:id="rId3"/>
    <sheet name="02" sheetId="24" r:id="rId4"/>
    <sheet name="03" sheetId="25" r:id="rId5"/>
    <sheet name="04" sheetId="26" r:id="rId6"/>
    <sheet name="05" sheetId="27" r:id="rId7"/>
    <sheet name="06" sheetId="2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24" l="1"/>
  <c r="C120" i="27" l="1"/>
  <c r="E95" i="27"/>
  <c r="D154" i="27"/>
  <c r="D126" i="27"/>
  <c r="D18" i="23" l="1"/>
  <c r="G25" i="28"/>
  <c r="G24" i="28" l="1"/>
  <c r="G27" i="28" s="1"/>
  <c r="G12" i="28" l="1"/>
  <c r="G11" i="28"/>
  <c r="C154" i="27"/>
  <c r="D120" i="27"/>
  <c r="D10" i="24"/>
  <c r="C10" i="24"/>
  <c r="G14" i="28" l="1"/>
  <c r="H14" i="28"/>
  <c r="I14" i="28"/>
  <c r="D145" i="27"/>
  <c r="C145" i="27"/>
  <c r="D132" i="27"/>
  <c r="C132" i="27"/>
  <c r="E8" i="25"/>
  <c r="B4" i="24" l="1"/>
  <c r="B4" i="26" s="1"/>
  <c r="E126" i="27"/>
  <c r="D78" i="27" l="1"/>
  <c r="D79" i="27" l="1"/>
  <c r="F78" i="27"/>
  <c r="C18" i="23"/>
  <c r="D23" i="26" l="1"/>
  <c r="D29" i="26"/>
  <c r="D16" i="24"/>
  <c r="D12" i="23"/>
  <c r="D19" i="23" s="1"/>
  <c r="D21" i="23" l="1"/>
  <c r="D31" i="26"/>
  <c r="D17" i="24"/>
  <c r="C12" i="23"/>
  <c r="C19" i="23" s="1"/>
  <c r="J9" i="28" l="1"/>
  <c r="J8" i="28"/>
  <c r="C16" i="24"/>
  <c r="E91" i="27" l="1"/>
  <c r="D91" i="27"/>
  <c r="D7" i="24" l="1"/>
  <c r="D7" i="26" s="1"/>
  <c r="B19" i="28" s="1"/>
  <c r="D139" i="27"/>
  <c r="D117" i="27"/>
  <c r="E124" i="27" s="1"/>
  <c r="D130" i="27" s="1"/>
  <c r="C29" i="26"/>
  <c r="C23" i="26"/>
  <c r="C31" i="26" l="1"/>
  <c r="D137" i="27"/>
  <c r="C21" i="23"/>
  <c r="C139" i="27"/>
  <c r="D95" i="27"/>
  <c r="C117" i="27"/>
  <c r="C137" i="27" l="1"/>
  <c r="D124" i="27"/>
  <c r="C130" i="27" s="1"/>
  <c r="D143" i="27"/>
  <c r="D150" i="27" s="1"/>
  <c r="C143" i="27" l="1"/>
  <c r="C150" i="27" s="1"/>
  <c r="C14" i="25"/>
  <c r="C17" i="24" l="1"/>
  <c r="D14" i="25" s="1"/>
  <c r="E15" i="25" s="1"/>
  <c r="C7" i="24" l="1"/>
  <c r="C7" i="26" s="1"/>
  <c r="B5" i="28" s="1"/>
</calcChain>
</file>

<file path=xl/sharedStrings.xml><?xml version="1.0" encoding="utf-8"?>
<sst xmlns="http://schemas.openxmlformats.org/spreadsheetml/2006/main" count="259" uniqueCount="175">
  <si>
    <t>ACTIVO</t>
  </si>
  <si>
    <t>TOTAL ACTIVO BRUTO</t>
  </si>
  <si>
    <t>PASIVO</t>
  </si>
  <si>
    <t xml:space="preserve">Acreedores por Operaciones </t>
  </si>
  <si>
    <t xml:space="preserve">TOTAL ACTIVO NETO </t>
  </si>
  <si>
    <t>CUOTAS PARTES EN CIRCULACIÓN</t>
  </si>
  <si>
    <t xml:space="preserve">VALOR CUOTA PARTE AL CIERRE </t>
  </si>
  <si>
    <t>INGRESO</t>
  </si>
  <si>
    <t>TOTAL INGRESOS</t>
  </si>
  <si>
    <t>EGRESOS</t>
  </si>
  <si>
    <t>Comisión por Administración</t>
  </si>
  <si>
    <t>TOTAL EGRESOS</t>
  </si>
  <si>
    <t>RESULTADO DEL EJERCICIO</t>
  </si>
  <si>
    <t>CUENTA</t>
  </si>
  <si>
    <t>APORTANTES</t>
  </si>
  <si>
    <t>RESULTADO</t>
  </si>
  <si>
    <t>SALDO AL INICIO</t>
  </si>
  <si>
    <t>MOVIMIENTO DEL PERÍODO</t>
  </si>
  <si>
    <t>Suscripciones</t>
  </si>
  <si>
    <t>Rescates</t>
  </si>
  <si>
    <t>Resultado del período</t>
  </si>
  <si>
    <t>SALDO AL FINAL DEL PERÍODO</t>
  </si>
  <si>
    <t>CONCEPTO</t>
  </si>
  <si>
    <t>Causas de las variaciones del efectivo</t>
  </si>
  <si>
    <t>Actividades Operativas</t>
  </si>
  <si>
    <t>Cambios en activos y pasivos operativos</t>
  </si>
  <si>
    <t>(Aumento) Disminución Intereses a Cobrar</t>
  </si>
  <si>
    <t>Aumento (Disminución) en Acreedores por operación</t>
  </si>
  <si>
    <t>Aumento (Disminución) en Otros Pasivos</t>
  </si>
  <si>
    <t>Flujo neto de efectivo generado por actividades operativas</t>
  </si>
  <si>
    <t>Actividades de financiación</t>
  </si>
  <si>
    <t xml:space="preserve">Rescates </t>
  </si>
  <si>
    <t>Flujo neto de efectivo generado por (utilizado) en actividades de financiación</t>
  </si>
  <si>
    <t>Saldo Final de efectivo</t>
  </si>
  <si>
    <t>Efectivo al inicio del periodo</t>
  </si>
  <si>
    <t>Compra de Instrumentos</t>
  </si>
  <si>
    <t>Comisiones pagadas</t>
  </si>
  <si>
    <t>Vencimiento de Instrumentos</t>
  </si>
  <si>
    <t>Instrumento</t>
  </si>
  <si>
    <t>Sector</t>
  </si>
  <si>
    <t>País</t>
  </si>
  <si>
    <t>Fecha
Compra</t>
  </si>
  <si>
    <t>Moneda</t>
  </si>
  <si>
    <t>Monto</t>
  </si>
  <si>
    <t>Val. Compra</t>
  </si>
  <si>
    <t>Val. Contable</t>
  </si>
  <si>
    <t>COMPOSICIÓN DE LAS INVERSIONES DEL FONDO</t>
  </si>
  <si>
    <t>Ganancia ordinaria del período</t>
  </si>
  <si>
    <t>(Aumento) Disminución Deudores por operaciones</t>
  </si>
  <si>
    <t>TOTAL PASIVO</t>
  </si>
  <si>
    <t>ESTADO DEL ACTIVO NETO</t>
  </si>
  <si>
    <t>ESTADO DE INGRESOS Y EGRESOS</t>
  </si>
  <si>
    <t>ESTADO DE VARIACIÓN DEL ACTIVO NETO</t>
  </si>
  <si>
    <t>ESTADO DE FLUJO DE EFECTIVO</t>
  </si>
  <si>
    <t>NOTAS A LOS ESTADOS FINANCIEROS</t>
  </si>
  <si>
    <t>1) Información Básica del Fondo</t>
  </si>
  <si>
    <t>2) Información sobre la Administradora</t>
  </si>
  <si>
    <t xml:space="preserve">    2.1) Información General</t>
  </si>
  <si>
    <t>Inversiones</t>
  </si>
  <si>
    <t>COMPOSICION DE LAS INVERSIONES DEL FONDO</t>
  </si>
  <si>
    <t>En USD.</t>
  </si>
  <si>
    <t>(DOLARES)</t>
  </si>
  <si>
    <t>%
De las Inversiones con Relac. al Pat. Neto del Fondo</t>
  </si>
  <si>
    <t>ESTADO DE INGRESO Y EGRESOS</t>
  </si>
  <si>
    <t>01</t>
  </si>
  <si>
    <t>02</t>
  </si>
  <si>
    <t>03</t>
  </si>
  <si>
    <t>04</t>
  </si>
  <si>
    <t>05</t>
  </si>
  <si>
    <t>06</t>
  </si>
  <si>
    <t>INDICE</t>
  </si>
  <si>
    <t>Intereses Cobrados</t>
  </si>
  <si>
    <t>FONDO DE INVERSIÓN NAVES INDUSTRIALES</t>
  </si>
  <si>
    <t>Resultado por tenencia de inversiones</t>
  </si>
  <si>
    <t>ANEXO I</t>
  </si>
  <si>
    <t>Las 2 Notas y el Anexo I que acompañan son parte integrante de estos Estados Financieros</t>
  </si>
  <si>
    <t>ÍNDICE</t>
  </si>
  <si>
    <t xml:space="preserve">    2.2) Entidad encargada de la Custodia</t>
  </si>
  <si>
    <t>3) Criterios Contables Aplicados</t>
  </si>
  <si>
    <t>Tipo de cambio comprador</t>
  </si>
  <si>
    <t xml:space="preserve">Tipo de cambio vendedor       </t>
  </si>
  <si>
    <t>La entidad aplica el principio de lo devengado para el reconocimiento de los ingresos y la imputación de costos.</t>
  </si>
  <si>
    <t>Los resultados por ajuste de precio o venta de inversiones sobre la par, si hubieran, se reconocen como ingresos extraordinarios.</t>
  </si>
  <si>
    <t>a) Posición en Moneda Extranjera:</t>
  </si>
  <si>
    <t>DETALLE</t>
  </si>
  <si>
    <t>MONEDA EXTRANJERA</t>
  </si>
  <si>
    <t>CAMBIO VIGENTE</t>
  </si>
  <si>
    <t>CLASE</t>
  </si>
  <si>
    <t>MONTO</t>
  </si>
  <si>
    <t>ACTIVOS</t>
  </si>
  <si>
    <t>Disponibilidad</t>
  </si>
  <si>
    <t>USD</t>
  </si>
  <si>
    <t>PASIVOS</t>
  </si>
  <si>
    <t>Crédito</t>
  </si>
  <si>
    <t>Obligaciones</t>
  </si>
  <si>
    <t>Concepto</t>
  </si>
  <si>
    <t>_Gastos Operacionales y comisión de la Sociedad Administradora:</t>
  </si>
  <si>
    <t>TOTAL</t>
  </si>
  <si>
    <t>_Información Estadística</t>
  </si>
  <si>
    <t>MES</t>
  </si>
  <si>
    <t>VALOR CUOTA</t>
  </si>
  <si>
    <t>PATRIMONIO NETO DEL FONDO</t>
  </si>
  <si>
    <t>N° DE PARTICIPES</t>
  </si>
  <si>
    <t>4) Composición de las Cuentas</t>
  </si>
  <si>
    <t>CUENTAS</t>
  </si>
  <si>
    <t>1er. TRIMESTRE</t>
  </si>
  <si>
    <t>Ventas de Instrumentos</t>
  </si>
  <si>
    <t>Inmueble</t>
  </si>
  <si>
    <t>Inmobiliario</t>
  </si>
  <si>
    <t>Paraguay</t>
  </si>
  <si>
    <t>TOTAL DISPONIBILIDADES</t>
  </si>
  <si>
    <t xml:space="preserve">-   </t>
  </si>
  <si>
    <t>TOTAL COMISION ACUMULADA</t>
  </si>
  <si>
    <t>(-) TOTAL DEVOLUCION DE COMISION</t>
  </si>
  <si>
    <t>TOTAL GENERAL</t>
  </si>
  <si>
    <t>Inversiones ANEXO I</t>
  </si>
  <si>
    <t>Pago de Rendimientos</t>
  </si>
  <si>
    <t>OTROS EGRESOS</t>
  </si>
  <si>
    <t>Interés por Préstamo</t>
  </si>
  <si>
    <t>Patente</t>
  </si>
  <si>
    <t>Detalle</t>
  </si>
  <si>
    <t>Comisión por Gestión</t>
  </si>
  <si>
    <t>Intereses por Préstamo</t>
  </si>
  <si>
    <t>Préstamo</t>
  </si>
  <si>
    <t>TOTAL ACTIVO</t>
  </si>
  <si>
    <t>POSICIÓN NETA</t>
  </si>
  <si>
    <t>Otras Comisiones</t>
  </si>
  <si>
    <t>Gastos a Devengar</t>
  </si>
  <si>
    <t>Administrativos</t>
  </si>
  <si>
    <t>Préstamo Banco Local</t>
  </si>
  <si>
    <t>Honorarios</t>
  </si>
  <si>
    <t>Servicios</t>
  </si>
  <si>
    <t>Fondo Mutuo Disponible USD</t>
  </si>
  <si>
    <r>
      <rPr>
        <sz val="11"/>
        <rFont val="Gantari"/>
      </rPr>
      <t>Banco GNB Paraguay</t>
    </r>
  </si>
  <si>
    <r>
      <t xml:space="preserve">    </t>
    </r>
    <r>
      <rPr>
        <b/>
        <sz val="11"/>
        <color theme="1"/>
        <rFont val="Gantari"/>
      </rPr>
      <t xml:space="preserve">4.2) Otros Créditos: </t>
    </r>
    <r>
      <rPr>
        <sz val="11"/>
        <color theme="1"/>
        <rFont val="Gantari"/>
      </rPr>
      <t>El detalle es el siguiente</t>
    </r>
  </si>
  <si>
    <r>
      <t xml:space="preserve">    </t>
    </r>
    <r>
      <rPr>
        <b/>
        <sz val="11"/>
        <color theme="1"/>
        <rFont val="Gantari"/>
      </rPr>
      <t xml:space="preserve">4.3) </t>
    </r>
    <r>
      <rPr>
        <b/>
        <u/>
        <sz val="11"/>
        <color theme="1"/>
        <rFont val="Gantari"/>
      </rPr>
      <t>Préstamo</t>
    </r>
    <r>
      <rPr>
        <u/>
        <sz val="11"/>
        <color theme="1"/>
        <rFont val="Gantari"/>
      </rPr>
      <t>:</t>
    </r>
    <r>
      <rPr>
        <sz val="11"/>
        <color theme="1"/>
        <rFont val="Gantari"/>
      </rPr>
      <t xml:space="preserve"> El saldo corresponde a un préstamo operativo de corto plazo</t>
    </r>
  </si>
  <si>
    <r>
      <t xml:space="preserve">    </t>
    </r>
    <r>
      <rPr>
        <b/>
        <sz val="11"/>
        <color theme="1"/>
        <rFont val="Gantari"/>
      </rPr>
      <t xml:space="preserve">4.4) </t>
    </r>
    <r>
      <rPr>
        <b/>
        <u/>
        <sz val="11"/>
        <color theme="1"/>
        <rFont val="Gantari"/>
      </rPr>
      <t>Comisión a Pagar a la Administradora</t>
    </r>
    <r>
      <rPr>
        <u/>
        <sz val="11"/>
        <color theme="1"/>
        <rFont val="Gantari"/>
      </rPr>
      <t>:</t>
    </r>
    <r>
      <rPr>
        <sz val="11"/>
        <color theme="1"/>
        <rFont val="Gantari"/>
      </rPr>
      <t xml:space="preserve"> Esta compuesta por los saldos de las comisiones por administración del fondo del periodo.</t>
    </r>
  </si>
  <si>
    <r>
      <t xml:space="preserve">    </t>
    </r>
    <r>
      <rPr>
        <b/>
        <sz val="11"/>
        <color theme="1"/>
        <rFont val="Gantari"/>
      </rPr>
      <t xml:space="preserve">4.5) </t>
    </r>
    <r>
      <rPr>
        <b/>
        <u/>
        <sz val="11"/>
        <color theme="1"/>
        <rFont val="Gantari"/>
      </rPr>
      <t>Otros Pasivos</t>
    </r>
    <r>
      <rPr>
        <u/>
        <sz val="11"/>
        <color theme="1"/>
        <rFont val="Gantari"/>
      </rPr>
      <t>:</t>
    </r>
    <r>
      <rPr>
        <sz val="11"/>
        <color theme="1"/>
        <rFont val="Gantari"/>
      </rPr>
      <t xml:space="preserve"> El saldo es el siguiente</t>
    </r>
  </si>
  <si>
    <r>
      <t xml:space="preserve">    </t>
    </r>
    <r>
      <rPr>
        <b/>
        <sz val="11"/>
        <color theme="1"/>
        <rFont val="Gantari"/>
      </rPr>
      <t xml:space="preserve">4.6) </t>
    </r>
    <r>
      <rPr>
        <b/>
        <u/>
        <sz val="11"/>
        <color theme="1"/>
        <rFont val="Gantari"/>
      </rPr>
      <t>Otros Ingresos / Otros Egresos</t>
    </r>
    <r>
      <rPr>
        <u/>
        <sz val="11"/>
        <color theme="1"/>
        <rFont val="Gantari"/>
      </rPr>
      <t>:</t>
    </r>
    <r>
      <rPr>
        <sz val="11"/>
        <color theme="1"/>
        <rFont val="Gantari"/>
      </rPr>
      <t xml:space="preserve"> Esta cuenta se compone por importes que no son parte de las operaciones ordinarias.</t>
    </r>
  </si>
  <si>
    <r>
      <t xml:space="preserve">Otros Egresos </t>
    </r>
    <r>
      <rPr>
        <b/>
        <sz val="11"/>
        <color theme="1"/>
        <rFont val="Gantari"/>
      </rPr>
      <t>(Nota 4.6)</t>
    </r>
  </si>
  <si>
    <r>
      <t xml:space="preserve">Disponibilidades </t>
    </r>
    <r>
      <rPr>
        <b/>
        <sz val="11"/>
        <color rgb="FF000000"/>
        <rFont val="Gantari"/>
      </rPr>
      <t>(Nota 4.1)</t>
    </r>
  </si>
  <si>
    <r>
      <t xml:space="preserve">Otros Créditos </t>
    </r>
    <r>
      <rPr>
        <b/>
        <sz val="11"/>
        <color theme="1"/>
        <rFont val="Gantari"/>
      </rPr>
      <t>(Nota 4.2)</t>
    </r>
  </si>
  <si>
    <r>
      <t xml:space="preserve">Préstamo  </t>
    </r>
    <r>
      <rPr>
        <b/>
        <sz val="11"/>
        <color rgb="FF000000"/>
        <rFont val="Gantari"/>
      </rPr>
      <t>(Nota 4.3)</t>
    </r>
  </si>
  <si>
    <r>
      <t xml:space="preserve">Comisiones a pagar a la administradora </t>
    </r>
    <r>
      <rPr>
        <b/>
        <sz val="11"/>
        <color rgb="FF000000"/>
        <rFont val="Gantari"/>
      </rPr>
      <t>(Nota 4.4)</t>
    </r>
  </si>
  <si>
    <r>
      <t xml:space="preserve">Otros Pasivos </t>
    </r>
    <r>
      <rPr>
        <b/>
        <sz val="11"/>
        <color rgb="FF000000"/>
        <rFont val="Gantari"/>
      </rPr>
      <t>(Nota 4.5)</t>
    </r>
  </si>
  <si>
    <t>ESTADOS FINANCIEROS
FONDO DE INVERSIÓN NAVES INDUSTRIALES
s/ Res. N° 35/2023</t>
  </si>
  <si>
    <t>La valorización de las inversiones aplicadas en el fondo están constituidas su valor de costo histórico.</t>
  </si>
  <si>
    <t>LA ADMINISTRADORA será responsable de la administración del FONDO DE INVERSIÓN NAVES INDUSTRIALES, que en adelante se denominará FONDO NAVES, registrado en la Comisión Nacional de Valores de conformidad con la Resolución N.º 19E/20 de fecha 02/07/2020, el cual se regirá por el REGLAMENTO INTERNO, aprobado por Resolución 19E/20 de fecha 02/07/2020. El objeto del FONDO NAVES será invertir en la construcción de galpones industriales. Está dirigido a personas físicas y jurídicas. El riesgo del inversionista estará determinado por la naturaleza de los activos del FONDO NAVES, de acuerdo con lo expuesto en la política de inversiones.</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</si>
  <si>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</si>
  <si>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t>Garantía de Alquiler</t>
  </si>
  <si>
    <t>Cadiem AFPISA, es la encargada de la custodia de activos del Fondo. Si hubiese títulos físicos serán resguardados en la Caja de Valores del Paraguay.</t>
  </si>
  <si>
    <t>Prestamos Financieros</t>
  </si>
  <si>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</si>
  <si>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t xml:space="preserve">b) Diferencia de Cambio en Moneda Extranjera: </t>
  </si>
  <si>
    <t>31/12/2023</t>
  </si>
  <si>
    <t>ENERO</t>
  </si>
  <si>
    <t>FEBRERO</t>
  </si>
  <si>
    <t>MARZO</t>
  </si>
  <si>
    <t>2do. TRIMESTRE</t>
  </si>
  <si>
    <t>ABRIL</t>
  </si>
  <si>
    <t>MAYO</t>
  </si>
  <si>
    <t>JUNIO</t>
  </si>
  <si>
    <t>Correspondiente al 30/09/2024 con cifras comparativas al 30/09/2023</t>
  </si>
  <si>
    <t xml:space="preserve">El período que cubre los Estados Contables es del 01 de enero al 30 de septiembre del 2024 de forma comparativa con el mismo periodo del año anterior. </t>
  </si>
  <si>
    <t>TOTAL 30/09/2024</t>
  </si>
  <si>
    <t>Correspondiente al 30/09/2024 con cifras comparativas al 31/12/2023</t>
  </si>
  <si>
    <t>SALDO AL 30/09/2024</t>
  </si>
  <si>
    <t>3er. TRIMESTRE</t>
  </si>
  <si>
    <t>JULIO</t>
  </si>
  <si>
    <t>AGOSTO</t>
  </si>
  <si>
    <t>SEPTIEMBRE</t>
  </si>
  <si>
    <t>IVA Crédito</t>
  </si>
  <si>
    <t>Las operaciones del Fondo se realizan y liquidan en una única moneda, por lo que no generan diferencias cambiarias.</t>
  </si>
  <si>
    <t>La comisión de administración que se está utilizando es de hasta 1,30% anual más IVA. Esta comisión se calcula diariamente sobre los fondos bajo manejo y se paga mensualmente a la administradora, generalmente el primer día hábil del mes siguiente al cierre.</t>
  </si>
  <si>
    <r>
      <t xml:space="preserve">    </t>
    </r>
    <r>
      <rPr>
        <b/>
        <sz val="11"/>
        <color theme="1"/>
        <rFont val="Gantari"/>
      </rPr>
      <t xml:space="preserve">4.1) </t>
    </r>
    <r>
      <rPr>
        <b/>
        <u/>
        <sz val="11"/>
        <color theme="1"/>
        <rFont val="Gantari"/>
      </rPr>
      <t xml:space="preserve">Disponibilidades: </t>
    </r>
    <r>
      <rPr>
        <sz val="11"/>
        <color theme="1"/>
        <rFont val="Gantari"/>
      </rPr>
      <t>Esta cuenta refleja los saldos mantenidos en las distintas cuentas bancarias al cierre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</si>
</sst>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64" formatCode="_-* #,##0_-;\-* #,##0_-;_-* &quot;-&quot;_-;_-@_-"/>
    <numFmt numFmtId="165" formatCode="_-* #,##0.00_-;\-* #,##0.00_-;_-* &quot;-&quot;??_-;_-@_-"/>
    <numFmt numFmtId="166" formatCode="_ * #,##0.000000_ ;_ * \-#,##0.000000_ ;_ * &quot;-&quot;_ ;_ @_ "/>
    <numFmt numFmtId="167" formatCode="_ * #,##0.00_ ;_ * \-#,##0.00_ ;_ * &quot;-&quot;_ ;_ @_ "/>
    <numFmt numFmtId="168" formatCode="_ * #,##0.000000_ ;_ * \-#,##0.000000_ ;_ * &quot;-&quot;??????_ ;_ @_ "/>
    <numFmt numFmtId="169" formatCode="_(* #,##0.00_);_(* \(#,##0.00\);_(* &quot;-&quot;??_);_(@_)"/>
    <numFmt numFmtId="170" formatCode="#,##0_);\(#,##0\);\ &quot;-&quot;_)"/>
    <numFmt numFmtId="171" formatCode="_-* #,##0.00_-;\-* #,##0.00_-;_-* &quot;-&quot;_-;_-@_-"/>
    <numFmt numFmtId="172" formatCode="#0"/>
  </numFmts>
  <fonts count="24" x14ac:knownFonts="1">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8"/>
      <name val="Calibri"/>
      <family val="2"/>
      <scheme val="minor"/>
    </font>
    <font>
      <b/>
      <sz val="11"/>
      <color theme="1"/>
      <name val="Gantari"/>
    </font>
    <font>
      <sz val="11"/>
      <color theme="1"/>
      <name val="Gantari"/>
    </font>
    <font>
      <u/>
      <sz val="11"/>
      <color theme="10"/>
      <name val="Gantari"/>
    </font>
    <font>
      <sz val="11"/>
      <name val="Gantari"/>
    </font>
    <font>
      <b/>
      <sz val="11"/>
      <name val="Gantari"/>
    </font>
    <font>
      <b/>
      <sz val="11"/>
      <color indexed="72"/>
      <name val="Gantari"/>
    </font>
    <font>
      <sz val="11"/>
      <color indexed="8"/>
      <name val="Gantari"/>
    </font>
    <font>
      <b/>
      <sz val="11"/>
      <color indexed="8"/>
      <name val="Gantari"/>
    </font>
    <font>
      <b/>
      <u/>
      <sz val="11"/>
      <color indexed="8"/>
      <name val="Gantari"/>
    </font>
    <font>
      <b/>
      <u/>
      <sz val="11"/>
      <color theme="1"/>
      <name val="Gantari"/>
    </font>
    <font>
      <sz val="11"/>
      <color rgb="FF000000"/>
      <name val="Gantari"/>
    </font>
    <font>
      <b/>
      <sz val="11"/>
      <color rgb="FF000000"/>
      <name val="Gantari"/>
    </font>
    <font>
      <u/>
      <sz val="11"/>
      <color theme="1"/>
      <name val="Gantari"/>
    </font>
    <font>
      <b/>
      <sz val="8"/>
      <color theme="1"/>
      <name val="Gantari"/>
    </font>
    <font>
      <b/>
      <sz val="8"/>
      <color indexed="72"/>
      <name val="Gantari"/>
    </font>
    <font>
      <u/>
      <sz val="11"/>
      <name val="Gantari"/>
    </font>
  </fonts>
  <fills count="4">
    <fill>
      <patternFill patternType="none"/>
    </fill>
    <fill>
      <patternFill patternType="gray125"/>
    </fill>
    <fill>
      <patternFill patternType="solid">
        <fgColor rgb="FFFFFFFF"/>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5">
    <xf numFmtId="0" fontId="0" fillId="0" borderId="0"/>
    <xf numFmtId="164" fontId="1" fillId="0" borderId="0" applyFont="0" applyFill="0" applyBorder="0" applyAlignment="0" applyProtection="0"/>
    <xf numFmtId="0" fontId="2" fillId="0" borderId="0" applyNumberFormat="0" applyFont="0" applyFill="0" applyBorder="0" applyAlignment="0" applyProtection="0"/>
    <xf numFmtId="164"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69" fontId="4" fillId="0" borderId="0" applyFont="0" applyFill="0" applyBorder="0" applyAlignment="0" applyProtection="0"/>
    <xf numFmtId="0" fontId="5" fillId="0" borderId="0"/>
    <xf numFmtId="0" fontId="6"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225">
    <xf numFmtId="0" fontId="0" fillId="0" borderId="0" xfId="0"/>
    <xf numFmtId="0" fontId="9" fillId="0" borderId="0" xfId="0" applyFont="1"/>
    <xf numFmtId="0" fontId="10" fillId="0" borderId="0" xfId="9" applyFont="1" applyAlignment="1">
      <alignment horizontal="left" vertical="top"/>
    </xf>
    <xf numFmtId="0" fontId="11" fillId="0" borderId="0" xfId="2" applyFont="1" applyAlignment="1">
      <alignment horizontal="left" vertical="top"/>
    </xf>
    <xf numFmtId="0" fontId="11" fillId="0" borderId="0" xfId="2" applyFont="1"/>
    <xf numFmtId="0" fontId="11" fillId="0" borderId="0" xfId="0" applyFont="1"/>
    <xf numFmtId="0" fontId="12" fillId="0" borderId="14" xfId="2" applyFont="1" applyBorder="1" applyAlignment="1">
      <alignment horizontal="centerContinuous" vertical="top"/>
    </xf>
    <xf numFmtId="0" fontId="13" fillId="0" borderId="5" xfId="2" applyFont="1" applyBorder="1" applyAlignment="1">
      <alignment horizontal="centerContinuous" vertical="top"/>
    </xf>
    <xf numFmtId="0" fontId="13" fillId="0" borderId="6" xfId="2" applyFont="1" applyBorder="1" applyAlignment="1">
      <alignment horizontal="centerContinuous" vertical="top"/>
    </xf>
    <xf numFmtId="0" fontId="13" fillId="0" borderId="7" xfId="2" applyFont="1" applyBorder="1" applyAlignment="1">
      <alignment horizontal="centerContinuous" vertical="top"/>
    </xf>
    <xf numFmtId="14" fontId="13" fillId="0" borderId="5" xfId="2" applyNumberFormat="1" applyFont="1" applyBorder="1" applyAlignment="1">
      <alignment horizontal="centerContinuous" vertical="top"/>
    </xf>
    <xf numFmtId="0" fontId="11" fillId="0" borderId="0" xfId="0" applyFont="1" applyAlignment="1">
      <alignment horizontal="center" vertical="center" wrapText="1"/>
    </xf>
    <xf numFmtId="0" fontId="13" fillId="0" borderId="2" xfId="2" applyFont="1" applyBorder="1" applyAlignment="1">
      <alignment horizontal="center" vertical="center" wrapText="1"/>
    </xf>
    <xf numFmtId="0" fontId="14" fillId="0" borderId="10" xfId="0" applyFont="1" applyBorder="1" applyAlignment="1">
      <alignment horizontal="left" vertical="top"/>
    </xf>
    <xf numFmtId="0" fontId="14" fillId="0" borderId="11" xfId="0" applyFont="1" applyBorder="1" applyAlignment="1">
      <alignment horizontal="left" vertical="top"/>
    </xf>
    <xf numFmtId="0" fontId="14" fillId="0" borderId="11" xfId="0" applyFont="1" applyBorder="1" applyAlignment="1">
      <alignment vertical="top"/>
    </xf>
    <xf numFmtId="14" fontId="14" fillId="0" borderId="11" xfId="0" applyNumberFormat="1" applyFont="1" applyBorder="1" applyAlignment="1">
      <alignment horizontal="center" vertical="top"/>
    </xf>
    <xf numFmtId="0" fontId="14" fillId="0" borderId="11" xfId="0" applyFont="1" applyBorder="1" applyAlignment="1">
      <alignment horizontal="center" vertical="top"/>
    </xf>
    <xf numFmtId="4" fontId="14" fillId="0" borderId="11" xfId="0" applyNumberFormat="1" applyFont="1" applyBorder="1" applyAlignment="1">
      <alignment horizontal="right" vertical="top"/>
    </xf>
    <xf numFmtId="0" fontId="14" fillId="0" borderId="8" xfId="0" applyFont="1" applyBorder="1" applyAlignment="1">
      <alignment horizontal="left" vertical="top"/>
    </xf>
    <xf numFmtId="0" fontId="14" fillId="0" borderId="0" xfId="0" applyFont="1" applyAlignment="1">
      <alignment horizontal="left" vertical="top"/>
    </xf>
    <xf numFmtId="0" fontId="14" fillId="0" borderId="9" xfId="0" applyFont="1" applyBorder="1" applyAlignment="1">
      <alignment horizontal="left" vertical="top"/>
    </xf>
    <xf numFmtId="0" fontId="14" fillId="0" borderId="13" xfId="0" applyFont="1" applyBorder="1" applyAlignment="1">
      <alignment horizontal="left" vertical="top"/>
    </xf>
    <xf numFmtId="0" fontId="14" fillId="0" borderId="14" xfId="0" applyFont="1" applyBorder="1" applyAlignment="1">
      <alignment vertical="top"/>
    </xf>
    <xf numFmtId="14" fontId="14" fillId="0" borderId="14" xfId="0" applyNumberFormat="1" applyFont="1" applyBorder="1" applyAlignment="1">
      <alignment horizontal="center" vertical="top"/>
    </xf>
    <xf numFmtId="0" fontId="14" fillId="0" borderId="14" xfId="0" applyFont="1" applyBorder="1" applyAlignment="1">
      <alignment horizontal="center" vertical="top"/>
    </xf>
    <xf numFmtId="4" fontId="14" fillId="0" borderId="14" xfId="0" applyNumberFormat="1" applyFont="1" applyBorder="1" applyAlignment="1">
      <alignment horizontal="right" vertical="top"/>
    </xf>
    <xf numFmtId="0" fontId="14" fillId="0" borderId="14" xfId="0" applyFont="1" applyBorder="1" applyAlignment="1">
      <alignment horizontal="left" vertical="top"/>
    </xf>
    <xf numFmtId="0" fontId="15" fillId="0" borderId="0" xfId="0" applyFont="1" applyAlignment="1">
      <alignment vertical="top"/>
    </xf>
    <xf numFmtId="167" fontId="15" fillId="0" borderId="0" xfId="1" applyNumberFormat="1" applyFont="1" applyBorder="1" applyAlignment="1" applyProtection="1">
      <alignment horizontal="right" vertical="top"/>
    </xf>
    <xf numFmtId="0" fontId="15" fillId="0" borderId="0" xfId="1" applyNumberFormat="1" applyFont="1" applyBorder="1" applyAlignment="1" applyProtection="1">
      <alignment horizontal="right" vertical="top"/>
    </xf>
    <xf numFmtId="164" fontId="15" fillId="0" borderId="0" xfId="1" applyFont="1" applyBorder="1" applyAlignment="1" applyProtection="1">
      <alignment horizontal="right" vertical="top"/>
    </xf>
    <xf numFmtId="0" fontId="16" fillId="0" borderId="14" xfId="0" applyFont="1" applyBorder="1" applyAlignment="1">
      <alignment vertical="top"/>
    </xf>
    <xf numFmtId="167" fontId="15" fillId="0" borderId="14" xfId="1" applyNumberFormat="1" applyFont="1" applyBorder="1" applyAlignment="1" applyProtection="1">
      <alignment horizontal="right" vertical="top"/>
    </xf>
    <xf numFmtId="4" fontId="15" fillId="0" borderId="14" xfId="1" applyNumberFormat="1" applyFont="1" applyBorder="1" applyAlignment="1" applyProtection="1">
      <alignment horizontal="right" vertical="top"/>
    </xf>
    <xf numFmtId="4" fontId="11" fillId="0" borderId="0" xfId="0" applyNumberFormat="1" applyFont="1"/>
    <xf numFmtId="0" fontId="11" fillId="0" borderId="0" xfId="0" applyFont="1" applyAlignment="1">
      <alignment horizontal="centerContinuous"/>
    </xf>
    <xf numFmtId="4" fontId="11" fillId="0" borderId="0" xfId="0" applyNumberFormat="1" applyFont="1" applyAlignment="1">
      <alignment horizontal="centerContinuous"/>
    </xf>
    <xf numFmtId="0" fontId="13" fillId="0" borderId="1" xfId="2" applyFont="1" applyBorder="1" applyAlignment="1">
      <alignment horizontal="center" vertical="center" wrapText="1"/>
    </xf>
    <xf numFmtId="0" fontId="10" fillId="0" borderId="0" xfId="9" applyFont="1"/>
    <xf numFmtId="0" fontId="8" fillId="0" borderId="0" xfId="0" applyFont="1" applyAlignment="1">
      <alignment horizontal="left" wrapText="1"/>
    </xf>
    <xf numFmtId="0" fontId="9" fillId="0" borderId="0" xfId="0" applyFont="1" applyAlignment="1">
      <alignment horizontal="left" vertical="top" wrapText="1"/>
    </xf>
    <xf numFmtId="0" fontId="8" fillId="0" borderId="0" xfId="0" applyFont="1" applyAlignment="1">
      <alignment horizontal="left" vertical="center" wrapText="1"/>
    </xf>
    <xf numFmtId="0" fontId="9" fillId="0" borderId="0" xfId="0" applyFont="1" applyAlignment="1">
      <alignment horizontal="left"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9" fillId="0" borderId="1" xfId="0" applyFont="1" applyBorder="1" applyAlignment="1">
      <alignment horizontal="justify" vertical="center"/>
    </xf>
    <xf numFmtId="167" fontId="9" fillId="0" borderId="1" xfId="1" applyNumberFormat="1" applyFont="1" applyBorder="1" applyAlignment="1">
      <alignment horizontal="center" vertical="center"/>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vertical="center"/>
    </xf>
    <xf numFmtId="0" fontId="9" fillId="0" borderId="8" xfId="0" applyFont="1" applyBorder="1" applyAlignment="1">
      <alignment horizontal="center" vertical="center"/>
    </xf>
    <xf numFmtId="167" fontId="9" fillId="0" borderId="3" xfId="1" applyNumberFormat="1" applyFont="1" applyBorder="1" applyAlignment="1">
      <alignment horizontal="center" vertical="center"/>
    </xf>
    <xf numFmtId="164" fontId="9" fillId="0" borderId="3" xfId="1" applyFont="1" applyBorder="1" applyAlignment="1">
      <alignment horizontal="center" vertical="center"/>
    </xf>
    <xf numFmtId="0" fontId="8" fillId="0" borderId="3" xfId="0" applyFont="1" applyBorder="1" applyAlignment="1">
      <alignment vertical="center"/>
    </xf>
    <xf numFmtId="0" fontId="8" fillId="0" borderId="8" xfId="0" applyFont="1" applyBorder="1" applyAlignment="1">
      <alignment horizontal="center" vertical="center"/>
    </xf>
    <xf numFmtId="167" fontId="8" fillId="0" borderId="4" xfId="1" applyNumberFormat="1" applyFont="1" applyBorder="1" applyAlignment="1">
      <alignment horizontal="center" vertical="center"/>
    </xf>
    <xf numFmtId="41" fontId="8" fillId="0" borderId="4" xfId="1" applyNumberFormat="1" applyFont="1" applyBorder="1" applyAlignment="1">
      <alignment horizontal="center" vertical="center"/>
    </xf>
    <xf numFmtId="0" fontId="8" fillId="0" borderId="0" xfId="0" applyFont="1"/>
    <xf numFmtId="0" fontId="8" fillId="0" borderId="2" xfId="0" applyFont="1" applyBorder="1" applyAlignment="1">
      <alignment vertical="center"/>
    </xf>
    <xf numFmtId="167" fontId="9" fillId="0" borderId="2" xfId="1" applyNumberFormat="1" applyFont="1" applyBorder="1" applyAlignment="1">
      <alignment horizontal="center" vertical="center"/>
    </xf>
    <xf numFmtId="167" fontId="9" fillId="0" borderId="9" xfId="1" applyNumberFormat="1" applyFont="1" applyBorder="1" applyAlignment="1">
      <alignment horizontal="center" vertical="center"/>
    </xf>
    <xf numFmtId="0" fontId="9" fillId="0" borderId="3" xfId="0" applyFont="1" applyBorder="1" applyAlignment="1">
      <alignment vertical="center"/>
    </xf>
    <xf numFmtId="0" fontId="9" fillId="0" borderId="3" xfId="0" applyFont="1" applyBorder="1" applyAlignment="1">
      <alignment horizontal="center" vertical="center"/>
    </xf>
    <xf numFmtId="0" fontId="8" fillId="0" borderId="4" xfId="0" applyFont="1" applyBorder="1" applyAlignment="1">
      <alignment vertical="center"/>
    </xf>
    <xf numFmtId="0" fontId="8" fillId="0" borderId="4" xfId="0" applyFont="1" applyBorder="1" applyAlignment="1">
      <alignment horizontal="center" vertical="center"/>
    </xf>
    <xf numFmtId="167" fontId="8" fillId="0" borderId="15" xfId="1" applyNumberFormat="1" applyFont="1" applyBorder="1" applyAlignment="1">
      <alignment horizontal="center" vertical="center"/>
    </xf>
    <xf numFmtId="0" fontId="17" fillId="0" borderId="5" xfId="0" applyFont="1" applyBorder="1" applyAlignment="1">
      <alignment vertical="center"/>
    </xf>
    <xf numFmtId="0" fontId="17" fillId="0" borderId="1" xfId="0" applyFont="1" applyBorder="1" applyAlignment="1">
      <alignment horizontal="center" vertical="center"/>
    </xf>
    <xf numFmtId="167" fontId="17" fillId="0" borderId="6" xfId="1" applyNumberFormat="1" applyFont="1" applyBorder="1" applyAlignment="1">
      <alignment horizontal="center" vertical="center"/>
    </xf>
    <xf numFmtId="167" fontId="17" fillId="0" borderId="5" xfId="1" applyNumberFormat="1" applyFont="1" applyBorder="1" applyAlignment="1">
      <alignment horizontal="center" vertical="center"/>
    </xf>
    <xf numFmtId="167" fontId="17" fillId="0" borderId="7" xfId="1" applyNumberFormat="1" applyFont="1" applyBorder="1" applyAlignment="1">
      <alignment horizontal="center" vertical="center"/>
    </xf>
    <xf numFmtId="0" fontId="8" fillId="0" borderId="0" xfId="0" applyFont="1" applyAlignment="1">
      <alignment horizontal="left"/>
    </xf>
    <xf numFmtId="0" fontId="9" fillId="0" borderId="8" xfId="0" applyFont="1" applyBorder="1" applyAlignment="1">
      <alignment horizontal="left" vertical="center"/>
    </xf>
    <xf numFmtId="0" fontId="9" fillId="0" borderId="9" xfId="0" applyFont="1" applyBorder="1" applyAlignment="1">
      <alignment horizontal="left" vertical="center"/>
    </xf>
    <xf numFmtId="167" fontId="9" fillId="0" borderId="4" xfId="1" applyNumberFormat="1" applyFont="1" applyBorder="1" applyAlignment="1">
      <alignment horizontal="center" vertical="center"/>
    </xf>
    <xf numFmtId="167" fontId="8" fillId="0" borderId="1" xfId="1" applyNumberFormat="1" applyFont="1" applyBorder="1" applyAlignment="1">
      <alignment horizontal="center" vertical="center"/>
    </xf>
    <xf numFmtId="0" fontId="8" fillId="0" borderId="10" xfId="0" applyFont="1" applyBorder="1"/>
    <xf numFmtId="0" fontId="8" fillId="0" borderId="6" xfId="0" applyFont="1" applyBorder="1"/>
    <xf numFmtId="0" fontId="8" fillId="0" borderId="7" xfId="0" applyFont="1" applyBorder="1"/>
    <xf numFmtId="0" fontId="9" fillId="0" borderId="2" xfId="0" applyFont="1" applyBorder="1"/>
    <xf numFmtId="0" fontId="9" fillId="0" borderId="3" xfId="0" applyFont="1" applyBorder="1"/>
    <xf numFmtId="0" fontId="9" fillId="0" borderId="4" xfId="0" applyFont="1" applyBorder="1"/>
    <xf numFmtId="164" fontId="9" fillId="0" borderId="4" xfId="1" applyFont="1" applyBorder="1" applyAlignment="1">
      <alignment horizontal="center" vertical="center"/>
    </xf>
    <xf numFmtId="0" fontId="8" fillId="0" borderId="5" xfId="0" applyFont="1" applyBorder="1"/>
    <xf numFmtId="0" fontId="9" fillId="0" borderId="8" xfId="0" applyFont="1" applyBorder="1"/>
    <xf numFmtId="167" fontId="18" fillId="0" borderId="0" xfId="1" applyNumberFormat="1" applyFont="1" applyBorder="1" applyAlignment="1">
      <alignment horizontal="center" vertical="center"/>
    </xf>
    <xf numFmtId="167" fontId="9" fillId="0" borderId="0" xfId="1" applyNumberFormat="1" applyFont="1" applyBorder="1" applyAlignment="1">
      <alignment horizontal="center" vertical="center"/>
    </xf>
    <xf numFmtId="164" fontId="9" fillId="0" borderId="0" xfId="1" applyFont="1" applyBorder="1" applyAlignment="1">
      <alignment horizontal="center" vertical="center"/>
    </xf>
    <xf numFmtId="0" fontId="8" fillId="0" borderId="2" xfId="0" applyFont="1" applyBorder="1" applyAlignment="1">
      <alignment horizontal="center" vertical="center"/>
    </xf>
    <xf numFmtId="14" fontId="8" fillId="0" borderId="2" xfId="0" applyNumberFormat="1" applyFont="1" applyBorder="1" applyAlignment="1">
      <alignment horizontal="center" vertical="center"/>
    </xf>
    <xf numFmtId="167" fontId="9" fillId="0" borderId="2" xfId="1" applyNumberFormat="1" applyFont="1" applyBorder="1"/>
    <xf numFmtId="0" fontId="18" fillId="0" borderId="3" xfId="0" applyFont="1" applyBorder="1" applyAlignment="1">
      <alignment horizontal="left" vertical="top"/>
    </xf>
    <xf numFmtId="167" fontId="9" fillId="0" borderId="3" xfId="1" applyNumberFormat="1" applyFont="1" applyBorder="1"/>
    <xf numFmtId="167" fontId="9" fillId="0" borderId="4" xfId="1" applyNumberFormat="1" applyFont="1" applyBorder="1"/>
    <xf numFmtId="167" fontId="8" fillId="0" borderId="1" xfId="1" applyNumberFormat="1" applyFont="1" applyBorder="1"/>
    <xf numFmtId="167" fontId="8" fillId="0" borderId="0" xfId="1" applyNumberFormat="1" applyFont="1" applyBorder="1"/>
    <xf numFmtId="170" fontId="12" fillId="0" borderId="1" xfId="0" applyNumberFormat="1" applyFont="1" applyBorder="1" applyAlignment="1">
      <alignment vertical="center"/>
    </xf>
    <xf numFmtId="167" fontId="8" fillId="0" borderId="4" xfId="1" applyNumberFormat="1" applyFont="1" applyBorder="1"/>
    <xf numFmtId="167" fontId="9" fillId="0" borderId="0" xfId="0" applyNumberFormat="1" applyFont="1"/>
    <xf numFmtId="0" fontId="9" fillId="0" borderId="0" xfId="0" applyFont="1" applyAlignment="1">
      <alignment vertical="top"/>
    </xf>
    <xf numFmtId="0" fontId="9" fillId="0" borderId="1" xfId="0" applyFont="1" applyBorder="1"/>
    <xf numFmtId="167" fontId="9" fillId="0" borderId="12" xfId="1" applyNumberFormat="1" applyFont="1" applyBorder="1"/>
    <xf numFmtId="167" fontId="8" fillId="0" borderId="7" xfId="1" applyNumberFormat="1" applyFont="1" applyBorder="1"/>
    <xf numFmtId="167" fontId="8" fillId="0" borderId="15" xfId="1" applyNumberFormat="1" applyFont="1" applyBorder="1"/>
    <xf numFmtId="0" fontId="8" fillId="0" borderId="1" xfId="0" applyFont="1" applyBorder="1"/>
    <xf numFmtId="0" fontId="17" fillId="0" borderId="8" xfId="0" applyFont="1" applyBorder="1"/>
    <xf numFmtId="167" fontId="8" fillId="0" borderId="2" xfId="1" applyNumberFormat="1" applyFont="1" applyBorder="1"/>
    <xf numFmtId="167" fontId="8" fillId="0" borderId="3" xfId="1" applyNumberFormat="1" applyFont="1" applyBorder="1"/>
    <xf numFmtId="0" fontId="8" fillId="0" borderId="8" xfId="0" applyFont="1" applyBorder="1"/>
    <xf numFmtId="0" fontId="9" fillId="0" borderId="8" xfId="0" applyFont="1" applyBorder="1" applyAlignment="1">
      <alignment wrapText="1"/>
    </xf>
    <xf numFmtId="0" fontId="8" fillId="0" borderId="1" xfId="0" applyFont="1" applyBorder="1" applyAlignment="1">
      <alignment horizontal="left" vertical="center" wrapText="1"/>
    </xf>
    <xf numFmtId="167" fontId="8" fillId="0" borderId="1" xfId="1" applyNumberFormat="1" applyFont="1" applyBorder="1" applyAlignment="1">
      <alignment horizontal="center" vertical="center" wrapText="1"/>
    </xf>
    <xf numFmtId="0" fontId="8" fillId="0" borderId="1" xfId="0" applyFont="1" applyBorder="1" applyAlignment="1">
      <alignment horizontal="left" wrapText="1"/>
    </xf>
    <xf numFmtId="167" fontId="9" fillId="0" borderId="9" xfId="1" applyNumberFormat="1" applyFont="1" applyBorder="1" applyAlignment="1">
      <alignment horizontal="center"/>
    </xf>
    <xf numFmtId="167" fontId="8" fillId="0" borderId="1" xfId="1" applyNumberFormat="1" applyFont="1" applyBorder="1" applyAlignment="1">
      <alignment horizontal="center"/>
    </xf>
    <xf numFmtId="0" fontId="21" fillId="0" borderId="0" xfId="0" applyFont="1" applyAlignment="1">
      <alignment horizontal="left"/>
    </xf>
    <xf numFmtId="164" fontId="9" fillId="0" borderId="0" xfId="0" applyNumberFormat="1" applyFont="1"/>
    <xf numFmtId="164" fontId="9" fillId="0" borderId="0" xfId="1" applyFont="1"/>
    <xf numFmtId="0" fontId="8" fillId="0" borderId="1" xfId="0" applyFont="1" applyBorder="1" applyAlignment="1">
      <alignment horizontal="center"/>
    </xf>
    <xf numFmtId="14" fontId="8" fillId="0" borderId="1" xfId="0" applyNumberFormat="1" applyFont="1" applyBorder="1" applyAlignment="1">
      <alignment horizontal="center"/>
    </xf>
    <xf numFmtId="167" fontId="9" fillId="0" borderId="0" xfId="1" applyNumberFormat="1" applyFont="1"/>
    <xf numFmtId="165" fontId="9" fillId="0" borderId="0" xfId="0" applyNumberFormat="1" applyFont="1"/>
    <xf numFmtId="0" fontId="8" fillId="0" borderId="2" xfId="0" applyFont="1" applyBorder="1"/>
    <xf numFmtId="164" fontId="9" fillId="0" borderId="2" xfId="1" applyFont="1" applyBorder="1"/>
    <xf numFmtId="167" fontId="9" fillId="0" borderId="3" xfId="1" applyNumberFormat="1" applyFont="1" applyFill="1" applyBorder="1"/>
    <xf numFmtId="164" fontId="9" fillId="0" borderId="3" xfId="1" applyFont="1" applyBorder="1"/>
    <xf numFmtId="0" fontId="8" fillId="0" borderId="4" xfId="0" applyFont="1" applyBorder="1"/>
    <xf numFmtId="164" fontId="9" fillId="0" borderId="4" xfId="1" applyFont="1" applyBorder="1"/>
    <xf numFmtId="167" fontId="8" fillId="0" borderId="6" xfId="1" applyNumberFormat="1" applyFont="1" applyBorder="1"/>
    <xf numFmtId="0" fontId="19" fillId="2" borderId="2" xfId="0" applyFont="1" applyFill="1" applyBorder="1" applyAlignment="1">
      <alignment horizontal="center" vertical="center"/>
    </xf>
    <xf numFmtId="14" fontId="19" fillId="2" borderId="2" xfId="0" applyNumberFormat="1" applyFont="1" applyFill="1" applyBorder="1" applyAlignment="1">
      <alignment horizontal="center" vertical="center"/>
    </xf>
    <xf numFmtId="14" fontId="19" fillId="2" borderId="1" xfId="0" applyNumberFormat="1" applyFont="1" applyFill="1" applyBorder="1" applyAlignment="1">
      <alignment horizontal="center" vertical="center"/>
    </xf>
    <xf numFmtId="171" fontId="18" fillId="0" borderId="3" xfId="1" applyNumberFormat="1" applyFont="1" applyBorder="1" applyAlignment="1">
      <alignment horizontal="center" vertical="center"/>
    </xf>
    <xf numFmtId="171" fontId="18" fillId="2" borderId="3" xfId="1" applyNumberFormat="1" applyFont="1" applyFill="1" applyBorder="1" applyAlignment="1">
      <alignment horizontal="center" vertical="center"/>
    </xf>
    <xf numFmtId="0" fontId="19" fillId="2" borderId="4" xfId="0" applyFont="1" applyFill="1" applyBorder="1" applyAlignment="1">
      <alignment vertical="center"/>
    </xf>
    <xf numFmtId="171" fontId="19" fillId="2" borderId="4" xfId="1" applyNumberFormat="1" applyFont="1" applyFill="1" applyBorder="1" applyAlignment="1">
      <alignment horizontal="center" vertical="center"/>
    </xf>
    <xf numFmtId="0" fontId="19" fillId="2" borderId="1" xfId="0" applyFont="1" applyFill="1" applyBorder="1" applyAlignment="1">
      <alignment vertical="center"/>
    </xf>
    <xf numFmtId="171" fontId="19" fillId="2" borderId="1" xfId="1" applyNumberFormat="1" applyFont="1" applyFill="1" applyBorder="1" applyAlignment="1">
      <alignment horizontal="center" vertical="center"/>
    </xf>
    <xf numFmtId="0" fontId="18" fillId="2" borderId="2" xfId="0" applyFont="1" applyFill="1" applyBorder="1" applyAlignment="1">
      <alignment vertical="center"/>
    </xf>
    <xf numFmtId="171" fontId="18" fillId="2" borderId="2" xfId="1" applyNumberFormat="1" applyFont="1" applyFill="1" applyBorder="1" applyAlignment="1">
      <alignment horizontal="center" vertical="center"/>
    </xf>
    <xf numFmtId="0" fontId="18" fillId="2" borderId="3" xfId="0" applyFont="1" applyFill="1" applyBorder="1" applyAlignment="1">
      <alignment vertical="center"/>
    </xf>
    <xf numFmtId="167" fontId="18" fillId="2" borderId="3" xfId="1" applyNumberFormat="1" applyFont="1" applyFill="1" applyBorder="1" applyAlignment="1">
      <alignment horizontal="center" vertical="center"/>
    </xf>
    <xf numFmtId="0" fontId="18" fillId="2" borderId="3" xfId="0" applyFont="1" applyFill="1" applyBorder="1" applyAlignment="1">
      <alignment horizontal="left" vertical="center"/>
    </xf>
    <xf numFmtId="171" fontId="19" fillId="0" borderId="1" xfId="1" applyNumberFormat="1" applyFont="1" applyFill="1" applyBorder="1" applyAlignment="1">
      <alignment horizontal="center" vertical="center"/>
    </xf>
    <xf numFmtId="164" fontId="19" fillId="2" borderId="1" xfId="1" applyFont="1" applyFill="1" applyBorder="1" applyAlignment="1">
      <alignment horizontal="center" vertical="center"/>
    </xf>
    <xf numFmtId="166" fontId="19" fillId="2" borderId="0" xfId="1" applyNumberFormat="1" applyFont="1" applyFill="1" applyAlignment="1">
      <alignment horizontal="center" vertical="center"/>
    </xf>
    <xf numFmtId="3" fontId="22" fillId="0" borderId="0" xfId="0" applyNumberFormat="1" applyFont="1" applyAlignment="1">
      <alignment vertical="top"/>
    </xf>
    <xf numFmtId="166" fontId="9" fillId="0" borderId="0" xfId="1" applyNumberFormat="1" applyFont="1"/>
    <xf numFmtId="168" fontId="9" fillId="0" borderId="0" xfId="0" applyNumberFormat="1" applyFont="1"/>
    <xf numFmtId="0" fontId="8" fillId="3" borderId="0" xfId="0" applyFont="1" applyFill="1"/>
    <xf numFmtId="49" fontId="9" fillId="3" borderId="0" xfId="0" applyNumberFormat="1" applyFont="1" applyFill="1" applyAlignment="1">
      <alignment horizontal="center" vertical="center"/>
    </xf>
    <xf numFmtId="49" fontId="9" fillId="0" borderId="0" xfId="0" applyNumberFormat="1" applyFont="1" applyAlignment="1">
      <alignment horizontal="center" vertical="center"/>
    </xf>
    <xf numFmtId="0" fontId="11" fillId="0" borderId="2" xfId="0" applyFont="1" applyBorder="1" applyAlignment="1">
      <alignment horizontal="left" vertical="top"/>
    </xf>
    <xf numFmtId="167" fontId="18" fillId="0" borderId="2" xfId="1" applyNumberFormat="1" applyFont="1" applyFill="1" applyBorder="1" applyAlignment="1">
      <alignment horizontal="left" vertical="top" shrinkToFit="1"/>
    </xf>
    <xf numFmtId="171" fontId="18" fillId="0" borderId="12" xfId="1" applyNumberFormat="1" applyFont="1" applyBorder="1" applyAlignment="1">
      <alignment horizontal="center" vertical="center"/>
    </xf>
    <xf numFmtId="171" fontId="9" fillId="0" borderId="9" xfId="1" applyNumberFormat="1" applyFont="1" applyBorder="1"/>
    <xf numFmtId="171" fontId="18" fillId="2" borderId="15" xfId="1" applyNumberFormat="1" applyFont="1" applyFill="1" applyBorder="1" applyAlignment="1">
      <alignment horizontal="center" vertical="center"/>
    </xf>
    <xf numFmtId="10" fontId="14" fillId="0" borderId="12" xfId="14" applyNumberFormat="1" applyFont="1" applyBorder="1" applyAlignment="1" applyProtection="1">
      <alignment vertical="top"/>
    </xf>
    <xf numFmtId="10" fontId="14" fillId="0" borderId="9" xfId="14" applyNumberFormat="1" applyFont="1" applyBorder="1" applyAlignment="1" applyProtection="1">
      <alignment vertical="top"/>
    </xf>
    <xf numFmtId="10" fontId="14" fillId="0" borderId="15" xfId="14" applyNumberFormat="1" applyFont="1" applyBorder="1" applyAlignment="1" applyProtection="1">
      <alignment vertical="top"/>
    </xf>
    <xf numFmtId="2" fontId="15" fillId="0" borderId="9" xfId="0" applyNumberFormat="1" applyFont="1" applyBorder="1" applyAlignment="1">
      <alignment vertical="top"/>
    </xf>
    <xf numFmtId="9" fontId="16" fillId="0" borderId="15" xfId="14" applyFont="1" applyBorder="1" applyAlignment="1">
      <alignment vertical="top"/>
    </xf>
    <xf numFmtId="10" fontId="11" fillId="0" borderId="0" xfId="14" applyNumberFormat="1" applyFont="1" applyAlignment="1">
      <alignment horizontal="centerContinuous"/>
    </xf>
    <xf numFmtId="172" fontId="16" fillId="0" borderId="15" xfId="0" applyNumberFormat="1" applyFont="1" applyBorder="1" applyAlignment="1">
      <alignment vertical="top"/>
    </xf>
    <xf numFmtId="10" fontId="11" fillId="0" borderId="0" xfId="14" applyNumberFormat="1" applyFont="1"/>
    <xf numFmtId="171" fontId="19" fillId="0" borderId="1" xfId="1" applyNumberFormat="1" applyFont="1" applyBorder="1" applyAlignment="1">
      <alignment horizontal="center" vertical="center"/>
    </xf>
    <xf numFmtId="0" fontId="9" fillId="0" borderId="10" xfId="0" applyFont="1" applyBorder="1"/>
    <xf numFmtId="0" fontId="9" fillId="0" borderId="13" xfId="0" applyFont="1" applyBorder="1"/>
    <xf numFmtId="167" fontId="18" fillId="0" borderId="4" xfId="1" applyNumberFormat="1" applyFont="1" applyBorder="1" applyAlignment="1">
      <alignment horizontal="center" vertical="center"/>
    </xf>
    <xf numFmtId="167" fontId="9" fillId="0" borderId="15" xfId="1" applyNumberFormat="1" applyFont="1" applyBorder="1" applyAlignment="1">
      <alignment horizontal="center" vertical="center"/>
    </xf>
    <xf numFmtId="171" fontId="18" fillId="0" borderId="3" xfId="1" applyNumberFormat="1" applyFont="1" applyFill="1" applyBorder="1" applyAlignment="1">
      <alignment horizontal="center" vertical="center"/>
    </xf>
    <xf numFmtId="171" fontId="18" fillId="0" borderId="4" xfId="1" applyNumberFormat="1" applyFont="1" applyFill="1" applyBorder="1" applyAlignment="1">
      <alignment horizontal="center" vertical="center"/>
    </xf>
    <xf numFmtId="167" fontId="15" fillId="0" borderId="14" xfId="1" applyNumberFormat="1" applyFont="1" applyFill="1" applyBorder="1" applyAlignment="1" applyProtection="1">
      <alignment horizontal="right" vertical="top"/>
    </xf>
    <xf numFmtId="0" fontId="23" fillId="0" borderId="3" xfId="9" applyFont="1" applyFill="1" applyBorder="1"/>
    <xf numFmtId="10" fontId="11" fillId="0" borderId="0" xfId="0" applyNumberFormat="1" applyFont="1"/>
    <xf numFmtId="0" fontId="19" fillId="0" borderId="2" xfId="0" applyFont="1" applyBorder="1" applyAlignment="1">
      <alignment horizontal="left" vertical="top"/>
    </xf>
    <xf numFmtId="10" fontId="14" fillId="0" borderId="12" xfId="14" applyNumberFormat="1" applyFont="1" applyFill="1" applyBorder="1" applyAlignment="1" applyProtection="1">
      <alignment vertical="top"/>
    </xf>
    <xf numFmtId="10" fontId="14" fillId="0" borderId="15" xfId="14" applyNumberFormat="1" applyFont="1" applyFill="1" applyBorder="1" applyAlignment="1" applyProtection="1">
      <alignment vertical="top"/>
    </xf>
    <xf numFmtId="0" fontId="14" fillId="0" borderId="0" xfId="0" applyFont="1" applyAlignment="1">
      <alignment vertical="top"/>
    </xf>
    <xf numFmtId="14" fontId="14" fillId="0" borderId="0" xfId="0" applyNumberFormat="1" applyFont="1" applyAlignment="1">
      <alignment horizontal="center" vertical="top"/>
    </xf>
    <xf numFmtId="0" fontId="14" fillId="0" borderId="0" xfId="0" applyFont="1" applyAlignment="1">
      <alignment horizontal="center" vertical="top"/>
    </xf>
    <xf numFmtId="4" fontId="14" fillId="0" borderId="0" xfId="0" applyNumberFormat="1" applyFont="1" applyAlignment="1">
      <alignment horizontal="right" vertical="top"/>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0" xfId="0" applyFont="1" applyFill="1" applyAlignment="1">
      <alignment horizontal="center" vertical="center"/>
    </xf>
    <xf numFmtId="0" fontId="8" fillId="3" borderId="9"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0" xfId="0" applyFont="1" applyFill="1" applyAlignment="1">
      <alignment horizontal="center"/>
    </xf>
    <xf numFmtId="0" fontId="17" fillId="0" borderId="0" xfId="0" applyFont="1" applyAlignment="1">
      <alignment horizontal="center"/>
    </xf>
    <xf numFmtId="0" fontId="8" fillId="0" borderId="0" xfId="0" applyFont="1" applyAlignment="1">
      <alignment horizontal="center"/>
    </xf>
    <xf numFmtId="0" fontId="21" fillId="0" borderId="0" xfId="0" applyFont="1" applyAlignment="1">
      <alignment horizontal="left"/>
    </xf>
    <xf numFmtId="0" fontId="8" fillId="0" borderId="2" xfId="0" applyFont="1" applyBorder="1" applyAlignment="1">
      <alignment horizontal="left" wrapText="1"/>
    </xf>
    <xf numFmtId="0" fontId="8" fillId="0" borderId="4" xfId="0" applyFont="1" applyBorder="1" applyAlignment="1">
      <alignment horizontal="left" wrapText="1"/>
    </xf>
    <xf numFmtId="167" fontId="8" fillId="0" borderId="2" xfId="1" applyNumberFormat="1" applyFont="1" applyBorder="1" applyAlignment="1">
      <alignment horizontal="center"/>
    </xf>
    <xf numFmtId="167" fontId="8" fillId="0" borderId="4" xfId="1" applyNumberFormat="1" applyFont="1" applyBorder="1" applyAlignment="1">
      <alignment horizontal="center"/>
    </xf>
    <xf numFmtId="0" fontId="8" fillId="0" borderId="0" xfId="0" applyFont="1" applyAlignment="1">
      <alignment horizontal="left" wrapText="1"/>
    </xf>
    <xf numFmtId="0" fontId="9" fillId="0" borderId="0" xfId="0" applyFont="1" applyAlignment="1">
      <alignment horizontal="left" vertical="top" wrapText="1"/>
    </xf>
    <xf numFmtId="0" fontId="8" fillId="0" borderId="0" xfId="0" applyFont="1" applyAlignment="1">
      <alignment horizontal="left"/>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17" fillId="0" borderId="0" xfId="0" applyFont="1" applyAlignment="1">
      <alignment horizontal="center" wrapText="1"/>
    </xf>
    <xf numFmtId="0" fontId="9" fillId="0" borderId="0" xfId="0" applyFont="1" applyAlignment="1">
      <alignment horizontal="left" vertical="center" wrapText="1"/>
    </xf>
    <xf numFmtId="0" fontId="8" fillId="0" borderId="0" xfId="0" applyFont="1" applyAlignment="1">
      <alignment horizontal="left" vertical="center" wrapText="1"/>
    </xf>
    <xf numFmtId="164" fontId="9" fillId="0" borderId="12" xfId="1" applyFont="1" applyBorder="1" applyAlignment="1">
      <alignment horizontal="center" vertical="center"/>
    </xf>
    <xf numFmtId="164" fontId="9" fillId="0" borderId="9" xfId="1" applyFont="1" applyBorder="1" applyAlignment="1">
      <alignment horizontal="center" vertical="center"/>
    </xf>
    <xf numFmtId="164" fontId="9" fillId="0" borderId="15" xfId="1" applyFont="1" applyBorder="1" applyAlignment="1">
      <alignment horizontal="center" vertical="center"/>
    </xf>
    <xf numFmtId="0" fontId="9" fillId="0" borderId="0" xfId="0" applyFont="1" applyAlignment="1">
      <alignment horizontal="left" vertical="center"/>
    </xf>
  </cellXfs>
  <cellStyles count="15">
    <cellStyle name="Hipervínculo" xfId="9" builtinId="8"/>
    <cellStyle name="Millares [0]" xfId="1" builtinId="6"/>
    <cellStyle name="Millares [0] 2" xfId="3" xr:uid="{CA1E6C81-B413-441C-A440-8F99D266C71F}"/>
    <cellStyle name="Millares [0] 2 2" xfId="11" xr:uid="{F6C61A4A-3F11-4A28-997B-5CF9C9DEEBCB}"/>
    <cellStyle name="Millares [0] 3" xfId="13" xr:uid="{9F6FEC5E-DD8B-4F42-B366-1D02AD950CFB}"/>
    <cellStyle name="Millares [0] 4" xfId="10" xr:uid="{BC02C6DC-4991-44A8-9F9B-F83BD496C74C}"/>
    <cellStyle name="Millares 2" xfId="7" xr:uid="{C7B6F4A7-0D07-4EBA-9738-8E1BDD7BAD6E}"/>
    <cellStyle name="Millares 2 2" xfId="12" xr:uid="{36476440-0812-42B0-8D8E-ECBF0B155286}"/>
    <cellStyle name="Normal" xfId="0" builtinId="0"/>
    <cellStyle name="Normal 10" xfId="8" xr:uid="{FCE95D7B-5E7A-4FBC-9DA3-FA7A6391054A}"/>
    <cellStyle name="Normal 11" xfId="4" xr:uid="{6DEE41A6-C6CF-4935-8FD5-9AB6E42DDEBF}"/>
    <cellStyle name="Normal 2" xfId="2" xr:uid="{90BE483F-5CEF-4F2F-9D04-D05D94E5D190}"/>
    <cellStyle name="Normal 3" xfId="5" xr:uid="{AF09A1A4-806C-4584-9E84-33D92D8761AE}"/>
    <cellStyle name="Porcentaje" xfId="14"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8FEE-0EC3-44A8-B0C3-9B88118B4F8C}">
  <dimension ref="B2:F24"/>
  <sheetViews>
    <sheetView showGridLines="0" topLeftCell="A2" workbookViewId="0">
      <selection activeCell="H14" sqref="H14"/>
    </sheetView>
  </sheetViews>
  <sheetFormatPr baseColWidth="10" defaultColWidth="11.42578125" defaultRowHeight="15" x14ac:dyDescent="0.25"/>
  <cols>
    <col min="1" max="1" width="3.5703125" style="1" customWidth="1"/>
    <col min="2" max="2" width="34.28515625" style="1" customWidth="1"/>
    <col min="3" max="6" width="19.28515625" style="1" customWidth="1"/>
    <col min="7" max="7" width="3.5703125" style="1" customWidth="1"/>
    <col min="8" max="16384" width="11.42578125" style="1"/>
  </cols>
  <sheetData>
    <row r="2" spans="2:6" x14ac:dyDescent="0.25">
      <c r="B2" s="186" t="s">
        <v>145</v>
      </c>
      <c r="C2" s="187"/>
      <c r="D2" s="187"/>
      <c r="E2" s="187"/>
      <c r="F2" s="188"/>
    </row>
    <row r="3" spans="2:6" x14ac:dyDescent="0.25">
      <c r="B3" s="189"/>
      <c r="C3" s="190"/>
      <c r="D3" s="190"/>
      <c r="E3" s="190"/>
      <c r="F3" s="191"/>
    </row>
    <row r="4" spans="2:6" x14ac:dyDescent="0.25">
      <c r="B4" s="189"/>
      <c r="C4" s="190"/>
      <c r="D4" s="190"/>
      <c r="E4" s="190"/>
      <c r="F4" s="191"/>
    </row>
    <row r="5" spans="2:6" x14ac:dyDescent="0.25">
      <c r="B5" s="189"/>
      <c r="C5" s="190"/>
      <c r="D5" s="190"/>
      <c r="E5" s="190"/>
      <c r="F5" s="191"/>
    </row>
    <row r="6" spans="2:6" x14ac:dyDescent="0.25">
      <c r="B6" s="189"/>
      <c r="C6" s="190"/>
      <c r="D6" s="190"/>
      <c r="E6" s="190"/>
      <c r="F6" s="191"/>
    </row>
    <row r="7" spans="2:6" x14ac:dyDescent="0.25">
      <c r="B7" s="189"/>
      <c r="C7" s="190"/>
      <c r="D7" s="190"/>
      <c r="E7" s="190"/>
      <c r="F7" s="191"/>
    </row>
    <row r="8" spans="2:6" x14ac:dyDescent="0.25">
      <c r="B8" s="189"/>
      <c r="C8" s="190"/>
      <c r="D8" s="190"/>
      <c r="E8" s="190"/>
      <c r="F8" s="191"/>
    </row>
    <row r="9" spans="2:6" x14ac:dyDescent="0.25">
      <c r="B9" s="189"/>
      <c r="C9" s="190"/>
      <c r="D9" s="190"/>
      <c r="E9" s="190"/>
      <c r="F9" s="191"/>
    </row>
    <row r="10" spans="2:6" x14ac:dyDescent="0.25">
      <c r="B10" s="189"/>
      <c r="C10" s="190"/>
      <c r="D10" s="190"/>
      <c r="E10" s="190"/>
      <c r="F10" s="191"/>
    </row>
    <row r="11" spans="2:6" x14ac:dyDescent="0.25">
      <c r="B11" s="189"/>
      <c r="C11" s="190"/>
      <c r="D11" s="190"/>
      <c r="E11" s="190"/>
      <c r="F11" s="191"/>
    </row>
    <row r="12" spans="2:6" x14ac:dyDescent="0.25">
      <c r="B12" s="189"/>
      <c r="C12" s="190"/>
      <c r="D12" s="190"/>
      <c r="E12" s="190"/>
      <c r="F12" s="191"/>
    </row>
    <row r="13" spans="2:6" x14ac:dyDescent="0.25">
      <c r="B13" s="189"/>
      <c r="C13" s="190"/>
      <c r="D13" s="190"/>
      <c r="E13" s="190"/>
      <c r="F13" s="191"/>
    </row>
    <row r="14" spans="2:6" x14ac:dyDescent="0.25">
      <c r="B14" s="189"/>
      <c r="C14" s="190"/>
      <c r="D14" s="190"/>
      <c r="E14" s="190"/>
      <c r="F14" s="191"/>
    </row>
    <row r="15" spans="2:6" x14ac:dyDescent="0.25">
      <c r="B15" s="189"/>
      <c r="C15" s="190"/>
      <c r="D15" s="190"/>
      <c r="E15" s="190"/>
      <c r="F15" s="191"/>
    </row>
    <row r="16" spans="2:6" x14ac:dyDescent="0.25">
      <c r="B16" s="189"/>
      <c r="C16" s="190"/>
      <c r="D16" s="190"/>
      <c r="E16" s="190"/>
      <c r="F16" s="191"/>
    </row>
    <row r="17" spans="2:6" x14ac:dyDescent="0.25">
      <c r="B17" s="189"/>
      <c r="C17" s="190"/>
      <c r="D17" s="190"/>
      <c r="E17" s="190"/>
      <c r="F17" s="191"/>
    </row>
    <row r="18" spans="2:6" x14ac:dyDescent="0.25">
      <c r="B18" s="189"/>
      <c r="C18" s="190"/>
      <c r="D18" s="190"/>
      <c r="E18" s="190"/>
      <c r="F18" s="191"/>
    </row>
    <row r="19" spans="2:6" x14ac:dyDescent="0.25">
      <c r="B19" s="189"/>
      <c r="C19" s="190"/>
      <c r="D19" s="190"/>
      <c r="E19" s="190"/>
      <c r="F19" s="191"/>
    </row>
    <row r="20" spans="2:6" x14ac:dyDescent="0.25">
      <c r="B20" s="189"/>
      <c r="C20" s="190"/>
      <c r="D20" s="190"/>
      <c r="E20" s="190"/>
      <c r="F20" s="191"/>
    </row>
    <row r="21" spans="2:6" x14ac:dyDescent="0.25">
      <c r="B21" s="189"/>
      <c r="C21" s="190"/>
      <c r="D21" s="190"/>
      <c r="E21" s="190"/>
      <c r="F21" s="191"/>
    </row>
    <row r="22" spans="2:6" x14ac:dyDescent="0.25">
      <c r="B22" s="189"/>
      <c r="C22" s="190"/>
      <c r="D22" s="190"/>
      <c r="E22" s="190"/>
      <c r="F22" s="191"/>
    </row>
    <row r="23" spans="2:6" x14ac:dyDescent="0.25">
      <c r="B23" s="189"/>
      <c r="C23" s="190"/>
      <c r="D23" s="190"/>
      <c r="E23" s="190"/>
      <c r="F23" s="191"/>
    </row>
    <row r="24" spans="2:6" x14ac:dyDescent="0.25">
      <c r="B24" s="192"/>
      <c r="C24" s="193"/>
      <c r="D24" s="193"/>
      <c r="E24" s="193"/>
      <c r="F24" s="194"/>
    </row>
  </sheetData>
  <mergeCells count="1">
    <mergeCell ref="B2:F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4524A-59C7-456E-A84D-2578965AD61A}">
  <dimension ref="B2:C9"/>
  <sheetViews>
    <sheetView showGridLines="0" workbookViewId="0">
      <pane ySplit="2" topLeftCell="A3" activePane="bottomLeft" state="frozen"/>
      <selection activeCell="B2" sqref="B2:F24"/>
      <selection pane="bottomLeft"/>
    </sheetView>
  </sheetViews>
  <sheetFormatPr baseColWidth="10" defaultColWidth="11.42578125" defaultRowHeight="15" x14ac:dyDescent="0.25"/>
  <cols>
    <col min="1" max="1" width="3.5703125" style="1" customWidth="1"/>
    <col min="2" max="2" width="82.85546875" style="1" bestFit="1" customWidth="1"/>
    <col min="3" max="3" width="11.42578125" style="1"/>
    <col min="4" max="4" width="3.5703125" style="1" customWidth="1"/>
    <col min="5" max="16384" width="11.42578125" style="1"/>
  </cols>
  <sheetData>
    <row r="2" spans="2:3" x14ac:dyDescent="0.25">
      <c r="B2" s="195" t="s">
        <v>70</v>
      </c>
      <c r="C2" s="195"/>
    </row>
    <row r="3" spans="2:3" x14ac:dyDescent="0.25">
      <c r="B3" s="153" t="s">
        <v>72</v>
      </c>
      <c r="C3" s="154"/>
    </row>
    <row r="4" spans="2:3" x14ac:dyDescent="0.25">
      <c r="B4" s="39" t="s">
        <v>50</v>
      </c>
      <c r="C4" s="155" t="s">
        <v>64</v>
      </c>
    </row>
    <row r="5" spans="2:3" x14ac:dyDescent="0.25">
      <c r="B5" s="39" t="s">
        <v>63</v>
      </c>
      <c r="C5" s="155" t="s">
        <v>65</v>
      </c>
    </row>
    <row r="6" spans="2:3" x14ac:dyDescent="0.25">
      <c r="B6" s="39" t="s">
        <v>52</v>
      </c>
      <c r="C6" s="155" t="s">
        <v>66</v>
      </c>
    </row>
    <row r="7" spans="2:3" x14ac:dyDescent="0.25">
      <c r="B7" s="39" t="s">
        <v>53</v>
      </c>
      <c r="C7" s="155" t="s">
        <v>67</v>
      </c>
    </row>
    <row r="8" spans="2:3" x14ac:dyDescent="0.25">
      <c r="B8" s="39" t="s">
        <v>54</v>
      </c>
      <c r="C8" s="155" t="s">
        <v>68</v>
      </c>
    </row>
    <row r="9" spans="2:3" x14ac:dyDescent="0.25">
      <c r="B9" s="39" t="s">
        <v>46</v>
      </c>
      <c r="C9" s="155" t="s">
        <v>69</v>
      </c>
    </row>
  </sheetData>
  <mergeCells count="1">
    <mergeCell ref="B2:C2"/>
  </mergeCells>
  <hyperlinks>
    <hyperlink ref="B4" location="'01'!A1" display="ESTADO DEL ACTIVO NETO" xr:uid="{ADAFE1C1-EDE4-4CD8-9750-B8884DC20CE0}"/>
    <hyperlink ref="B5" location="'02'!A1" display="ESTADO DE INGRESO Y EGRESOS" xr:uid="{19802853-602A-405F-8AE5-F88B1A877F4C}"/>
    <hyperlink ref="B6" location="'03'!A1" display="ESTADO DE VARIACIÓN DEL ACTIVO NETO" xr:uid="{6E77C906-3371-4C0B-8C06-E68434AD19D5}"/>
    <hyperlink ref="B7" location="'04'!A1" display="ESTADO DE FLUJO DE EFECTIVO" xr:uid="{3460341A-DC87-4C0B-8DF4-335D3F486991}"/>
    <hyperlink ref="B8" location="'05'!A1" display="NOTAS A LOS ESTADOS FINANCIEROS" xr:uid="{637DE25D-E725-44F4-A19B-B35C6485057C}"/>
    <hyperlink ref="B9" location="'06'!A1" display="COMPOSICIÓN DE LAS INVERSIONES DEL FONDO" xr:uid="{7295C1B1-75E3-4145-AECA-97EC919C9B22}"/>
  </hyperlinks>
  <pageMargins left="0.7" right="0.7" top="0.75" bottom="0.75" header="0.3" footer="0.3"/>
  <pageSetup orientation="portrait" r:id="rId1"/>
  <ignoredErrors>
    <ignoredError sqref="C4:C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4725-A22E-4417-B8DE-6025655D03C1}">
  <sheetPr>
    <tabColor theme="9" tint="0.39997558519241921"/>
  </sheetPr>
  <dimension ref="A1:E29"/>
  <sheetViews>
    <sheetView showGridLines="0" topLeftCell="A4" workbookViewId="0">
      <selection activeCell="C20" sqref="C20"/>
    </sheetView>
  </sheetViews>
  <sheetFormatPr baseColWidth="10" defaultColWidth="9.140625" defaultRowHeight="15" x14ac:dyDescent="0.25"/>
  <cols>
    <col min="1" max="1" width="3.5703125" style="1" customWidth="1"/>
    <col min="2" max="2" width="63.28515625" style="1" customWidth="1"/>
    <col min="3" max="4" width="19.42578125" style="1" customWidth="1"/>
    <col min="5" max="5" width="3.5703125" style="1" customWidth="1"/>
    <col min="6" max="16384" width="9.140625" style="1"/>
  </cols>
  <sheetData>
    <row r="1" spans="1:4" x14ac:dyDescent="0.25">
      <c r="A1" s="39" t="s">
        <v>76</v>
      </c>
    </row>
    <row r="2" spans="1:4" x14ac:dyDescent="0.25">
      <c r="B2" s="195" t="s">
        <v>72</v>
      </c>
      <c r="C2" s="195"/>
      <c r="D2" s="195"/>
    </row>
    <row r="3" spans="1:4" x14ac:dyDescent="0.25">
      <c r="B3" s="196" t="s">
        <v>50</v>
      </c>
      <c r="C3" s="196"/>
      <c r="D3" s="196"/>
    </row>
    <row r="4" spans="1:4" x14ac:dyDescent="0.25">
      <c r="B4" s="197" t="s">
        <v>162</v>
      </c>
      <c r="C4" s="197"/>
      <c r="D4" s="197"/>
    </row>
    <row r="5" spans="1:4" x14ac:dyDescent="0.25">
      <c r="B5" s="197" t="s">
        <v>60</v>
      </c>
      <c r="C5" s="197"/>
      <c r="D5" s="197"/>
    </row>
    <row r="7" spans="1:4" x14ac:dyDescent="0.25">
      <c r="B7" s="133" t="s">
        <v>0</v>
      </c>
      <c r="C7" s="134">
        <v>45565</v>
      </c>
      <c r="D7" s="135">
        <v>45199</v>
      </c>
    </row>
    <row r="8" spans="1:4" x14ac:dyDescent="0.25">
      <c r="B8" s="142" t="s">
        <v>140</v>
      </c>
      <c r="C8" s="158">
        <v>151894.00000000012</v>
      </c>
      <c r="D8" s="136">
        <v>188197.06000000017</v>
      </c>
    </row>
    <row r="9" spans="1:4" x14ac:dyDescent="0.25">
      <c r="B9" s="177" t="s">
        <v>115</v>
      </c>
      <c r="C9" s="159">
        <v>6784493.3899999997</v>
      </c>
      <c r="D9" s="136">
        <v>6784493.3899999997</v>
      </c>
    </row>
    <row r="10" spans="1:4" x14ac:dyDescent="0.25">
      <c r="B10" s="84" t="s">
        <v>171</v>
      </c>
      <c r="C10" s="159">
        <v>174481.96</v>
      </c>
      <c r="D10" s="174">
        <v>168139.21000000002</v>
      </c>
    </row>
    <row r="11" spans="1:4" x14ac:dyDescent="0.25">
      <c r="B11" s="85" t="s">
        <v>141</v>
      </c>
      <c r="C11" s="160">
        <v>151132.32999999999</v>
      </c>
      <c r="D11" s="175">
        <v>166051.35999999999</v>
      </c>
    </row>
    <row r="12" spans="1:4" x14ac:dyDescent="0.25">
      <c r="B12" s="138" t="s">
        <v>1</v>
      </c>
      <c r="C12" s="139">
        <f>SUM(C8:C11)</f>
        <v>7262001.6799999997</v>
      </c>
      <c r="D12" s="139">
        <f>SUM(D8:D11)</f>
        <v>7306881.0200000005</v>
      </c>
    </row>
    <row r="13" spans="1:4" x14ac:dyDescent="0.25">
      <c r="B13" s="140" t="s">
        <v>2</v>
      </c>
      <c r="C13" s="141"/>
      <c r="D13" s="141"/>
    </row>
    <row r="14" spans="1:4" x14ac:dyDescent="0.25">
      <c r="B14" s="142" t="s">
        <v>3</v>
      </c>
      <c r="C14" s="143">
        <v>0</v>
      </c>
      <c r="D14" s="143">
        <v>0</v>
      </c>
    </row>
    <row r="15" spans="1:4" x14ac:dyDescent="0.25">
      <c r="B15" s="144" t="s">
        <v>142</v>
      </c>
      <c r="C15" s="137">
        <v>271196.84999999992</v>
      </c>
      <c r="D15" s="145">
        <v>279808.41000000003</v>
      </c>
    </row>
    <row r="16" spans="1:4" x14ac:dyDescent="0.25">
      <c r="B16" s="146" t="s">
        <v>143</v>
      </c>
      <c r="C16" s="137">
        <v>8242.57</v>
      </c>
      <c r="D16" s="145">
        <v>8168.7900000000072</v>
      </c>
    </row>
    <row r="17" spans="2:5" x14ac:dyDescent="0.25">
      <c r="B17" s="146" t="s">
        <v>144</v>
      </c>
      <c r="C17" s="137">
        <v>50426.6</v>
      </c>
      <c r="D17" s="145">
        <v>50426.6</v>
      </c>
    </row>
    <row r="18" spans="2:5" x14ac:dyDescent="0.25">
      <c r="B18" s="140" t="s">
        <v>49</v>
      </c>
      <c r="C18" s="141">
        <f>SUM(C14:C17)</f>
        <v>329866.0199999999</v>
      </c>
      <c r="D18" s="141">
        <f>SUM(D14:D17)</f>
        <v>338403.8</v>
      </c>
    </row>
    <row r="19" spans="2:5" x14ac:dyDescent="0.25">
      <c r="B19" s="140" t="s">
        <v>4</v>
      </c>
      <c r="C19" s="147">
        <f>+C12-C18</f>
        <v>6932135.6600000001</v>
      </c>
      <c r="D19" s="147">
        <f>+D12-D18</f>
        <v>6968477.2200000007</v>
      </c>
      <c r="E19" s="102"/>
    </row>
    <row r="20" spans="2:5" x14ac:dyDescent="0.25">
      <c r="B20" s="140" t="s">
        <v>5</v>
      </c>
      <c r="C20" s="148">
        <v>272</v>
      </c>
      <c r="D20" s="148">
        <v>272</v>
      </c>
    </row>
    <row r="21" spans="2:5" x14ac:dyDescent="0.25">
      <c r="B21" s="140" t="s">
        <v>6</v>
      </c>
      <c r="C21" s="169">
        <f>+C19/C20</f>
        <v>25485.792867647058</v>
      </c>
      <c r="D21" s="169">
        <f>+D19/D20</f>
        <v>25619.401544117649</v>
      </c>
    </row>
    <row r="22" spans="2:5" x14ac:dyDescent="0.25">
      <c r="D22" s="149"/>
    </row>
    <row r="23" spans="2:5" x14ac:dyDescent="0.25">
      <c r="B23" s="119" t="s">
        <v>75</v>
      </c>
      <c r="C23" s="119"/>
    </row>
    <row r="24" spans="2:5" x14ac:dyDescent="0.25">
      <c r="B24" s="61"/>
      <c r="C24" s="150"/>
      <c r="D24" s="119"/>
      <c r="E24" s="120"/>
    </row>
    <row r="25" spans="2:5" x14ac:dyDescent="0.25">
      <c r="C25" s="121"/>
      <c r="D25" s="120"/>
      <c r="E25" s="121"/>
    </row>
    <row r="26" spans="2:5" x14ac:dyDescent="0.25">
      <c r="C26" s="121"/>
      <c r="D26" s="121"/>
      <c r="E26" s="102"/>
    </row>
    <row r="27" spans="2:5" x14ac:dyDescent="0.25">
      <c r="C27" s="151"/>
      <c r="D27" s="121"/>
    </row>
    <row r="28" spans="2:5" x14ac:dyDescent="0.25">
      <c r="C28" s="152"/>
      <c r="D28" s="151"/>
    </row>
    <row r="29" spans="2:5" x14ac:dyDescent="0.25">
      <c r="D29" s="152"/>
    </row>
  </sheetData>
  <mergeCells count="4">
    <mergeCell ref="B2:D2"/>
    <mergeCell ref="B3:D3"/>
    <mergeCell ref="B4:D4"/>
    <mergeCell ref="B5:D5"/>
  </mergeCells>
  <hyperlinks>
    <hyperlink ref="A1" location="INDICE!A1" display="INDICE" xr:uid="{D012767D-BD93-40CB-9C7B-EBE1B4DAAA10}"/>
    <hyperlink ref="B9" location="'06'!A1" display="Inversiones ANEXO I" xr:uid="{249F7DEB-0652-4AE1-83E6-853CFE59165C}"/>
  </hyperlinks>
  <pageMargins left="0.7" right="0.7" top="0.75" bottom="0.75" header="0.3" footer="0.3"/>
  <pageSetup paperSize="9" orientation="portrait" r:id="rId1"/>
  <ignoredErrors>
    <ignoredError sqref="C12:D1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5C0E-A733-4600-9C7C-D5B95AC6504C}">
  <sheetPr>
    <tabColor theme="9" tint="0.39997558519241921"/>
  </sheetPr>
  <dimension ref="A1:D21"/>
  <sheetViews>
    <sheetView showGridLines="0" topLeftCell="A4" workbookViewId="0">
      <selection activeCell="C9" sqref="C9"/>
    </sheetView>
  </sheetViews>
  <sheetFormatPr baseColWidth="10" defaultColWidth="11.42578125" defaultRowHeight="15" x14ac:dyDescent="0.25"/>
  <cols>
    <col min="1" max="1" width="3.5703125" style="1" customWidth="1"/>
    <col min="2" max="2" width="52.7109375" style="1" customWidth="1"/>
    <col min="3" max="4" width="18.7109375" style="1" customWidth="1"/>
    <col min="5" max="5" width="3.5703125" style="1" customWidth="1"/>
    <col min="6" max="16384" width="11.42578125" style="1"/>
  </cols>
  <sheetData>
    <row r="1" spans="1:4" x14ac:dyDescent="0.25">
      <c r="A1" s="39" t="s">
        <v>76</v>
      </c>
    </row>
    <row r="2" spans="1:4" x14ac:dyDescent="0.25">
      <c r="B2" s="195" t="s">
        <v>72</v>
      </c>
      <c r="C2" s="195"/>
      <c r="D2" s="195"/>
    </row>
    <row r="3" spans="1:4" x14ac:dyDescent="0.25">
      <c r="B3" s="196" t="s">
        <v>51</v>
      </c>
      <c r="C3" s="196"/>
      <c r="D3" s="196"/>
    </row>
    <row r="4" spans="1:4" x14ac:dyDescent="0.25">
      <c r="B4" s="197" t="str">
        <f>+'01'!B4</f>
        <v>Correspondiente al 30/09/2024 con cifras comparativas al 30/09/2023</v>
      </c>
      <c r="C4" s="197"/>
      <c r="D4" s="197"/>
    </row>
    <row r="5" spans="1:4" x14ac:dyDescent="0.25">
      <c r="B5" s="197" t="s">
        <v>60</v>
      </c>
      <c r="C5" s="197"/>
      <c r="D5" s="197"/>
    </row>
    <row r="7" spans="1:4" s="61" customFormat="1" x14ac:dyDescent="0.25">
      <c r="B7" s="122" t="s">
        <v>7</v>
      </c>
      <c r="C7" s="123">
        <f>+'01'!C7</f>
        <v>45565</v>
      </c>
      <c r="D7" s="123">
        <f>+'01'!D7</f>
        <v>45199</v>
      </c>
    </row>
    <row r="8" spans="1:4" x14ac:dyDescent="0.25">
      <c r="B8" s="84" t="s">
        <v>73</v>
      </c>
      <c r="C8" s="94">
        <f>469326.62+1.6</f>
        <v>469328.22</v>
      </c>
      <c r="D8" s="94">
        <v>464258.35000000003</v>
      </c>
    </row>
    <row r="9" spans="1:4" x14ac:dyDescent="0.25">
      <c r="B9" s="84"/>
      <c r="C9" s="96"/>
      <c r="D9" s="96"/>
    </row>
    <row r="10" spans="1:4" s="61" customFormat="1" x14ac:dyDescent="0.25">
      <c r="B10" s="108" t="s">
        <v>8</v>
      </c>
      <c r="C10" s="98">
        <f>SUM(C8:C9)</f>
        <v>469328.22</v>
      </c>
      <c r="D10" s="98">
        <f>SUM(D8:D9)</f>
        <v>464258.35000000003</v>
      </c>
    </row>
    <row r="11" spans="1:4" s="61" customFormat="1" x14ac:dyDescent="0.25">
      <c r="B11" s="87" t="s">
        <v>9</v>
      </c>
      <c r="C11" s="132"/>
      <c r="D11" s="132"/>
    </row>
    <row r="12" spans="1:4" x14ac:dyDescent="0.25">
      <c r="B12" s="83" t="s">
        <v>10</v>
      </c>
      <c r="C12" s="94">
        <v>59733.91</v>
      </c>
      <c r="D12" s="94">
        <v>67060.44</v>
      </c>
    </row>
    <row r="13" spans="1:4" x14ac:dyDescent="0.25">
      <c r="B13" s="88" t="s">
        <v>121</v>
      </c>
      <c r="C13" s="96">
        <v>30909.21</v>
      </c>
      <c r="D13" s="96">
        <v>23221.52</v>
      </c>
    </row>
    <row r="14" spans="1:4" x14ac:dyDescent="0.25">
      <c r="B14" s="88" t="s">
        <v>122</v>
      </c>
      <c r="C14" s="96">
        <v>18476.7</v>
      </c>
      <c r="D14" s="96">
        <v>17485.41</v>
      </c>
    </row>
    <row r="15" spans="1:4" x14ac:dyDescent="0.25">
      <c r="B15" s="84" t="s">
        <v>139</v>
      </c>
      <c r="C15" s="97">
        <v>28062.560000000001</v>
      </c>
      <c r="D15" s="96">
        <v>32254.1</v>
      </c>
    </row>
    <row r="16" spans="1:4" s="61" customFormat="1" x14ac:dyDescent="0.25">
      <c r="B16" s="108" t="s">
        <v>11</v>
      </c>
      <c r="C16" s="98">
        <f>SUM(C12:C15)</f>
        <v>137182.38</v>
      </c>
      <c r="D16" s="98">
        <f>SUM(D12:D15)</f>
        <v>140021.47</v>
      </c>
    </row>
    <row r="17" spans="2:4" s="61" customFormat="1" x14ac:dyDescent="0.25">
      <c r="B17" s="108" t="s">
        <v>12</v>
      </c>
      <c r="C17" s="98">
        <f>+C10-C16</f>
        <v>332145.83999999997</v>
      </c>
      <c r="D17" s="98">
        <f>+D10-D16</f>
        <v>324236.88</v>
      </c>
    </row>
    <row r="19" spans="2:4" x14ac:dyDescent="0.25">
      <c r="B19" s="119" t="s">
        <v>75</v>
      </c>
      <c r="C19" s="119"/>
    </row>
    <row r="20" spans="2:4" x14ac:dyDescent="0.25">
      <c r="C20" s="120"/>
    </row>
    <row r="21" spans="2:4" x14ac:dyDescent="0.25">
      <c r="C21" s="120"/>
    </row>
  </sheetData>
  <mergeCells count="4">
    <mergeCell ref="B2:D2"/>
    <mergeCell ref="B3:D3"/>
    <mergeCell ref="B4:D4"/>
    <mergeCell ref="B5:D5"/>
  </mergeCells>
  <hyperlinks>
    <hyperlink ref="A1" location="INDICE!A1" display="INDICE" xr:uid="{3D312D16-D708-418E-B2F1-9B8D2295012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99475-722F-4BC9-8D14-E214482BA51E}">
  <sheetPr>
    <tabColor theme="9" tint="0.39997558519241921"/>
  </sheetPr>
  <dimension ref="A1:J23"/>
  <sheetViews>
    <sheetView showGridLines="0" workbookViewId="0">
      <selection activeCell="D11" sqref="D11"/>
    </sheetView>
  </sheetViews>
  <sheetFormatPr baseColWidth="10" defaultColWidth="11.42578125" defaultRowHeight="15" x14ac:dyDescent="0.25"/>
  <cols>
    <col min="1" max="1" width="3.5703125" style="1" customWidth="1"/>
    <col min="2" max="2" width="30.85546875" style="1" customWidth="1"/>
    <col min="3" max="4" width="20" style="1" customWidth="1"/>
    <col min="5" max="5" width="21.140625" style="1" bestFit="1" customWidth="1"/>
    <col min="6" max="6" width="3.5703125" style="1" customWidth="1"/>
    <col min="7" max="16384" width="11.42578125" style="1"/>
  </cols>
  <sheetData>
    <row r="1" spans="1:10" x14ac:dyDescent="0.25">
      <c r="A1" s="39" t="s">
        <v>76</v>
      </c>
    </row>
    <row r="2" spans="1:10" x14ac:dyDescent="0.25">
      <c r="B2" s="195" t="s">
        <v>72</v>
      </c>
      <c r="C2" s="195"/>
      <c r="D2" s="195"/>
      <c r="E2" s="195"/>
    </row>
    <row r="3" spans="1:10" x14ac:dyDescent="0.25">
      <c r="B3" s="196" t="s">
        <v>52</v>
      </c>
      <c r="C3" s="196"/>
      <c r="D3" s="196"/>
      <c r="E3" s="196"/>
    </row>
    <row r="4" spans="1:10" x14ac:dyDescent="0.25">
      <c r="B4" s="197" t="s">
        <v>165</v>
      </c>
      <c r="C4" s="197"/>
      <c r="D4" s="197"/>
      <c r="E4" s="197"/>
    </row>
    <row r="5" spans="1:10" x14ac:dyDescent="0.25">
      <c r="B5" s="197" t="s">
        <v>60</v>
      </c>
      <c r="C5" s="197"/>
      <c r="D5" s="197"/>
      <c r="E5" s="197"/>
    </row>
    <row r="7" spans="1:10" x14ac:dyDescent="0.25">
      <c r="B7" s="122" t="s">
        <v>13</v>
      </c>
      <c r="C7" s="122" t="s">
        <v>14</v>
      </c>
      <c r="D7" s="122" t="s">
        <v>15</v>
      </c>
      <c r="E7" s="123">
        <v>45291</v>
      </c>
    </row>
    <row r="8" spans="1:10" x14ac:dyDescent="0.25">
      <c r="B8" s="108" t="s">
        <v>16</v>
      </c>
      <c r="C8" s="98">
        <v>6406240.3399999999</v>
      </c>
      <c r="D8" s="98">
        <v>431749.48000000004</v>
      </c>
      <c r="E8" s="98">
        <f>+C8+D8</f>
        <v>6837989.8200000003</v>
      </c>
      <c r="G8" s="124"/>
      <c r="H8" s="124"/>
      <c r="I8" s="124"/>
      <c r="J8" s="125"/>
    </row>
    <row r="9" spans="1:10" x14ac:dyDescent="0.25">
      <c r="B9" s="126" t="s">
        <v>17</v>
      </c>
      <c r="C9" s="127"/>
      <c r="D9" s="127"/>
      <c r="E9" s="127"/>
    </row>
    <row r="10" spans="1:10" x14ac:dyDescent="0.25">
      <c r="B10" s="84" t="s">
        <v>18</v>
      </c>
      <c r="C10" s="128">
        <v>0</v>
      </c>
      <c r="D10" s="129"/>
      <c r="E10" s="129"/>
    </row>
    <row r="11" spans="1:10" x14ac:dyDescent="0.25">
      <c r="B11" s="84" t="s">
        <v>19</v>
      </c>
      <c r="C11" s="128">
        <v>0</v>
      </c>
      <c r="D11" s="129"/>
      <c r="E11" s="129"/>
    </row>
    <row r="12" spans="1:10" x14ac:dyDescent="0.25">
      <c r="B12" s="84" t="s">
        <v>116</v>
      </c>
      <c r="C12" s="128">
        <v>-238000</v>
      </c>
      <c r="D12" s="129"/>
      <c r="E12" s="129"/>
    </row>
    <row r="13" spans="1:10" x14ac:dyDescent="0.25">
      <c r="B13" s="130" t="s">
        <v>20</v>
      </c>
      <c r="C13" s="101">
        <v>-238000</v>
      </c>
      <c r="D13" s="131"/>
      <c r="E13" s="131"/>
    </row>
    <row r="14" spans="1:10" x14ac:dyDescent="0.25">
      <c r="B14" s="199" t="s">
        <v>21</v>
      </c>
      <c r="C14" s="201">
        <f>+E8+C13</f>
        <v>6599989.8200000003</v>
      </c>
      <c r="D14" s="201">
        <f>+'02'!C17</f>
        <v>332145.83999999997</v>
      </c>
      <c r="E14" s="126" t="s">
        <v>164</v>
      </c>
    </row>
    <row r="15" spans="1:10" x14ac:dyDescent="0.25">
      <c r="B15" s="200"/>
      <c r="C15" s="202"/>
      <c r="D15" s="202"/>
      <c r="E15" s="98">
        <f>+C14+D14</f>
        <v>6932135.6600000001</v>
      </c>
    </row>
    <row r="17" spans="2:5" x14ac:dyDescent="0.25">
      <c r="B17" s="198" t="s">
        <v>75</v>
      </c>
      <c r="C17" s="198"/>
      <c r="D17" s="198"/>
      <c r="E17" s="198"/>
    </row>
    <row r="18" spans="2:5" x14ac:dyDescent="0.25">
      <c r="D18" s="120"/>
      <c r="E18" s="120"/>
    </row>
    <row r="19" spans="2:5" x14ac:dyDescent="0.25">
      <c r="D19" s="120"/>
    </row>
    <row r="20" spans="2:5" x14ac:dyDescent="0.25">
      <c r="C20" s="121"/>
    </row>
    <row r="21" spans="2:5" x14ac:dyDescent="0.25">
      <c r="C21" s="121"/>
    </row>
    <row r="22" spans="2:5" x14ac:dyDescent="0.25">
      <c r="C22" s="121"/>
    </row>
    <row r="23" spans="2:5" x14ac:dyDescent="0.25">
      <c r="C23" s="120"/>
      <c r="D23" s="120"/>
    </row>
  </sheetData>
  <mergeCells count="8">
    <mergeCell ref="B2:E2"/>
    <mergeCell ref="B3:E3"/>
    <mergeCell ref="B4:E4"/>
    <mergeCell ref="B5:E5"/>
    <mergeCell ref="B17:E17"/>
    <mergeCell ref="B14:B15"/>
    <mergeCell ref="C14:C15"/>
    <mergeCell ref="D14:D15"/>
  </mergeCells>
  <hyperlinks>
    <hyperlink ref="A1" location="INDICE!A1" display="INDICE" xr:uid="{37C0860B-A200-43BA-BF9F-F5CECDCB330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2DB50-65C0-426D-A01D-F1411BABFB4E}">
  <sheetPr>
    <tabColor theme="9" tint="0.39997558519241921"/>
  </sheetPr>
  <dimension ref="A1:E37"/>
  <sheetViews>
    <sheetView showGridLines="0" workbookViewId="0">
      <selection activeCell="D1" sqref="D1"/>
    </sheetView>
  </sheetViews>
  <sheetFormatPr baseColWidth="10" defaultColWidth="11.42578125" defaultRowHeight="15" x14ac:dyDescent="0.25"/>
  <cols>
    <col min="1" max="1" width="3.5703125" style="1" customWidth="1"/>
    <col min="2" max="2" width="59" style="1" customWidth="1"/>
    <col min="3" max="3" width="18.7109375" style="1" customWidth="1"/>
    <col min="4" max="4" width="20.7109375" style="1" bestFit="1" customWidth="1"/>
    <col min="5" max="5" width="3.5703125" style="1" customWidth="1"/>
    <col min="6" max="16384" width="11.42578125" style="1"/>
  </cols>
  <sheetData>
    <row r="1" spans="1:5" x14ac:dyDescent="0.25">
      <c r="A1" s="39" t="s">
        <v>76</v>
      </c>
    </row>
    <row r="2" spans="1:5" x14ac:dyDescent="0.25">
      <c r="B2" s="195" t="s">
        <v>72</v>
      </c>
      <c r="C2" s="195"/>
      <c r="D2" s="195"/>
    </row>
    <row r="3" spans="1:5" x14ac:dyDescent="0.25">
      <c r="B3" s="196" t="s">
        <v>53</v>
      </c>
      <c r="C3" s="196"/>
      <c r="D3" s="196"/>
    </row>
    <row r="4" spans="1:5" x14ac:dyDescent="0.25">
      <c r="B4" s="197" t="str">
        <f>+'02'!B4</f>
        <v>Correspondiente al 30/09/2024 con cifras comparativas al 30/09/2023</v>
      </c>
      <c r="C4" s="197"/>
      <c r="D4" s="197"/>
      <c r="E4" s="197"/>
    </row>
    <row r="5" spans="1:5" x14ac:dyDescent="0.25">
      <c r="B5" s="197" t="s">
        <v>60</v>
      </c>
      <c r="C5" s="197"/>
      <c r="D5" s="197"/>
    </row>
    <row r="7" spans="1:5" s="61" customFormat="1" x14ac:dyDescent="0.25">
      <c r="B7" s="44" t="s">
        <v>22</v>
      </c>
      <c r="C7" s="45">
        <f>+'02'!C7</f>
        <v>45565</v>
      </c>
      <c r="D7" s="45">
        <f>+'02'!D7</f>
        <v>45199</v>
      </c>
    </row>
    <row r="8" spans="1:5" s="61" customFormat="1" x14ac:dyDescent="0.25">
      <c r="B8" s="108" t="s">
        <v>34</v>
      </c>
      <c r="C8" s="98">
        <v>72400.779999999912</v>
      </c>
      <c r="D8" s="98">
        <v>141043.85999999999</v>
      </c>
    </row>
    <row r="9" spans="1:5" s="61" customFormat="1" x14ac:dyDescent="0.25">
      <c r="B9" s="109" t="s">
        <v>23</v>
      </c>
      <c r="C9" s="110"/>
      <c r="D9" s="110"/>
    </row>
    <row r="10" spans="1:5" s="61" customFormat="1" x14ac:dyDescent="0.25">
      <c r="B10" s="109" t="s">
        <v>24</v>
      </c>
      <c r="C10" s="111"/>
      <c r="D10" s="111"/>
    </row>
    <row r="11" spans="1:5" x14ac:dyDescent="0.25">
      <c r="B11" s="88" t="s">
        <v>47</v>
      </c>
      <c r="C11" s="96">
        <v>420558.47</v>
      </c>
      <c r="D11" s="96">
        <v>396960.26</v>
      </c>
    </row>
    <row r="12" spans="1:5" x14ac:dyDescent="0.25">
      <c r="B12" s="88" t="s">
        <v>71</v>
      </c>
      <c r="C12" s="96">
        <v>2230.4899999999998</v>
      </c>
      <c r="D12" s="96">
        <v>17558.580000000002</v>
      </c>
    </row>
    <row r="13" spans="1:5" s="61" customFormat="1" x14ac:dyDescent="0.25">
      <c r="B13" s="112" t="s">
        <v>25</v>
      </c>
      <c r="C13" s="111"/>
      <c r="D13" s="111"/>
    </row>
    <row r="14" spans="1:5" x14ac:dyDescent="0.25">
      <c r="B14" s="88" t="s">
        <v>48</v>
      </c>
      <c r="C14" s="96">
        <v>0</v>
      </c>
      <c r="D14" s="96">
        <v>0</v>
      </c>
    </row>
    <row r="15" spans="1:5" x14ac:dyDescent="0.25">
      <c r="B15" s="88" t="s">
        <v>35</v>
      </c>
      <c r="C15" s="96">
        <v>14780</v>
      </c>
      <c r="D15" s="96">
        <v>-160076.86000000034</v>
      </c>
    </row>
    <row r="16" spans="1:5" x14ac:dyDescent="0.25">
      <c r="B16" s="88" t="s">
        <v>36</v>
      </c>
      <c r="C16" s="96">
        <v>-90682.409999999974</v>
      </c>
      <c r="D16" s="96">
        <v>-90449.59</v>
      </c>
    </row>
    <row r="17" spans="2:4" x14ac:dyDescent="0.25">
      <c r="B17" s="88" t="s">
        <v>26</v>
      </c>
      <c r="C17" s="96">
        <v>0</v>
      </c>
      <c r="D17" s="96">
        <v>0</v>
      </c>
    </row>
    <row r="18" spans="2:4" x14ac:dyDescent="0.25">
      <c r="B18" s="88" t="s">
        <v>27</v>
      </c>
      <c r="C18" s="96">
        <v>0</v>
      </c>
      <c r="D18" s="96">
        <v>0</v>
      </c>
    </row>
    <row r="19" spans="2:4" x14ac:dyDescent="0.25">
      <c r="B19" s="88" t="s">
        <v>37</v>
      </c>
      <c r="C19" s="96">
        <v>0</v>
      </c>
      <c r="D19" s="96">
        <v>0</v>
      </c>
    </row>
    <row r="20" spans="2:4" x14ac:dyDescent="0.25">
      <c r="B20" s="113" t="s">
        <v>116</v>
      </c>
      <c r="C20" s="96">
        <v>-237999.99999999994</v>
      </c>
      <c r="D20" s="96">
        <v>-237999.99999999997</v>
      </c>
    </row>
    <row r="21" spans="2:4" x14ac:dyDescent="0.25">
      <c r="B21" s="88" t="s">
        <v>106</v>
      </c>
      <c r="C21" s="96">
        <v>0</v>
      </c>
      <c r="D21" s="96">
        <v>0</v>
      </c>
    </row>
    <row r="22" spans="2:4" x14ac:dyDescent="0.25">
      <c r="B22" s="88" t="s">
        <v>28</v>
      </c>
      <c r="C22" s="97">
        <v>-29393.330000000133</v>
      </c>
      <c r="D22" s="97">
        <v>121160.81000000003</v>
      </c>
    </row>
    <row r="23" spans="2:4" s="42" customFormat="1" ht="30" x14ac:dyDescent="0.25">
      <c r="B23" s="114" t="s">
        <v>29</v>
      </c>
      <c r="C23" s="115">
        <f>SUM(C9:C22)</f>
        <v>79493.219999999914</v>
      </c>
      <c r="D23" s="115">
        <f>SUM(D9:D22)</f>
        <v>47153.19999999975</v>
      </c>
    </row>
    <row r="24" spans="2:4" ht="6.75" customHeight="1" x14ac:dyDescent="0.25">
      <c r="B24" s="88"/>
      <c r="C24" s="94"/>
      <c r="D24" s="94"/>
    </row>
    <row r="25" spans="2:4" s="61" customFormat="1" x14ac:dyDescent="0.25">
      <c r="B25" s="109" t="s">
        <v>30</v>
      </c>
      <c r="C25" s="111"/>
      <c r="D25" s="111"/>
    </row>
    <row r="26" spans="2:4" x14ac:dyDescent="0.25">
      <c r="B26" s="88" t="s">
        <v>31</v>
      </c>
      <c r="C26" s="96">
        <v>0</v>
      </c>
      <c r="D26" s="96">
        <v>0</v>
      </c>
    </row>
    <row r="27" spans="2:4" x14ac:dyDescent="0.25">
      <c r="B27" s="88" t="s">
        <v>151</v>
      </c>
      <c r="C27" s="96">
        <v>0</v>
      </c>
      <c r="D27" s="96">
        <v>0</v>
      </c>
    </row>
    <row r="28" spans="2:4" x14ac:dyDescent="0.25">
      <c r="B28" s="88" t="s">
        <v>18</v>
      </c>
      <c r="C28" s="97">
        <v>0</v>
      </c>
      <c r="D28" s="97">
        <v>0</v>
      </c>
    </row>
    <row r="29" spans="2:4" s="40" customFormat="1" ht="30" x14ac:dyDescent="0.25">
      <c r="B29" s="116" t="s">
        <v>32</v>
      </c>
      <c r="C29" s="115">
        <f>+C26+C28</f>
        <v>0</v>
      </c>
      <c r="D29" s="115">
        <f>+D26+D28</f>
        <v>0</v>
      </c>
    </row>
    <row r="30" spans="2:4" ht="6.75" customHeight="1" x14ac:dyDescent="0.25">
      <c r="B30" s="88"/>
      <c r="C30" s="117"/>
      <c r="D30" s="117"/>
    </row>
    <row r="31" spans="2:4" s="61" customFormat="1" x14ac:dyDescent="0.25">
      <c r="B31" s="108" t="s">
        <v>33</v>
      </c>
      <c r="C31" s="118">
        <f>+C8+C23+C29</f>
        <v>151893.99999999983</v>
      </c>
      <c r="D31" s="118">
        <f>+D8+D23+D29</f>
        <v>188197.05999999974</v>
      </c>
    </row>
    <row r="32" spans="2:4" x14ac:dyDescent="0.25">
      <c r="D32" s="102"/>
    </row>
    <row r="33" spans="2:4" x14ac:dyDescent="0.25">
      <c r="B33" s="198" t="s">
        <v>75</v>
      </c>
      <c r="C33" s="198"/>
      <c r="D33" s="198"/>
    </row>
    <row r="34" spans="2:4" x14ac:dyDescent="0.25">
      <c r="D34" s="102"/>
    </row>
    <row r="35" spans="2:4" x14ac:dyDescent="0.25">
      <c r="D35" s="120"/>
    </row>
    <row r="36" spans="2:4" x14ac:dyDescent="0.25">
      <c r="D36" s="121"/>
    </row>
    <row r="37" spans="2:4" x14ac:dyDescent="0.25">
      <c r="D37" s="121"/>
    </row>
  </sheetData>
  <mergeCells count="5">
    <mergeCell ref="B2:D2"/>
    <mergeCell ref="B3:D3"/>
    <mergeCell ref="B5:D5"/>
    <mergeCell ref="B33:D33"/>
    <mergeCell ref="B4:E4"/>
  </mergeCells>
  <hyperlinks>
    <hyperlink ref="A1" location="INDICE!A1" display="INDICE" xr:uid="{1DF3464F-69F6-4EBF-B426-D66A3EBFD213}"/>
  </hyperlinks>
  <pageMargins left="0.7" right="0.7" top="0.75" bottom="0.75" header="0.3" footer="0.3"/>
  <ignoredErrors>
    <ignoredError sqref="C23:D2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36F5-4BA8-4607-A3AA-5C29852E00AC}">
  <sheetPr>
    <tabColor theme="9" tint="0.39997558519241921"/>
  </sheetPr>
  <dimension ref="A1:F155"/>
  <sheetViews>
    <sheetView showGridLines="0" topLeftCell="A131" workbookViewId="0">
      <selection activeCell="D159" sqref="D159"/>
    </sheetView>
  </sheetViews>
  <sheetFormatPr baseColWidth="10" defaultColWidth="11.42578125" defaultRowHeight="15" x14ac:dyDescent="0.25"/>
  <cols>
    <col min="1" max="1" width="3.5703125" style="1" customWidth="1"/>
    <col min="2" max="2" width="35" style="1" customWidth="1"/>
    <col min="3" max="5" width="19.28515625" style="1" customWidth="1"/>
    <col min="6" max="6" width="25" style="1" bestFit="1" customWidth="1"/>
    <col min="7" max="7" width="3.5703125" style="1" customWidth="1"/>
    <col min="8" max="16384" width="11.42578125" style="1"/>
  </cols>
  <sheetData>
    <row r="1" spans="1:6" x14ac:dyDescent="0.25">
      <c r="A1" s="39" t="s">
        <v>76</v>
      </c>
    </row>
    <row r="2" spans="1:6" x14ac:dyDescent="0.25">
      <c r="B2" s="195" t="s">
        <v>72</v>
      </c>
      <c r="C2" s="195"/>
      <c r="D2" s="195"/>
      <c r="E2" s="195"/>
      <c r="F2" s="195"/>
    </row>
    <row r="3" spans="1:6" x14ac:dyDescent="0.25">
      <c r="B3" s="218" t="s">
        <v>54</v>
      </c>
      <c r="C3" s="218"/>
      <c r="D3" s="218"/>
      <c r="E3" s="218"/>
      <c r="F3" s="218"/>
    </row>
    <row r="4" spans="1:6" x14ac:dyDescent="0.25">
      <c r="B4" s="203" t="s">
        <v>55</v>
      </c>
      <c r="C4" s="203"/>
      <c r="D4" s="203"/>
      <c r="E4" s="203"/>
      <c r="F4" s="203"/>
    </row>
    <row r="5" spans="1:6" ht="16.5" customHeight="1" x14ac:dyDescent="0.25">
      <c r="B5" s="219" t="s">
        <v>147</v>
      </c>
      <c r="C5" s="219"/>
      <c r="D5" s="219"/>
      <c r="E5" s="219"/>
      <c r="F5" s="219"/>
    </row>
    <row r="6" spans="1:6" x14ac:dyDescent="0.25">
      <c r="B6" s="219"/>
      <c r="C6" s="219"/>
      <c r="D6" s="219"/>
      <c r="E6" s="219"/>
      <c r="F6" s="219"/>
    </row>
    <row r="7" spans="1:6" x14ac:dyDescent="0.25">
      <c r="B7" s="219"/>
      <c r="C7" s="219"/>
      <c r="D7" s="219"/>
      <c r="E7" s="219"/>
      <c r="F7" s="219"/>
    </row>
    <row r="8" spans="1:6" x14ac:dyDescent="0.25">
      <c r="B8" s="219"/>
      <c r="C8" s="219"/>
      <c r="D8" s="219"/>
      <c r="E8" s="219"/>
      <c r="F8" s="219"/>
    </row>
    <row r="9" spans="1:6" x14ac:dyDescent="0.25">
      <c r="B9" s="219"/>
      <c r="C9" s="219"/>
      <c r="D9" s="219"/>
      <c r="E9" s="219"/>
      <c r="F9" s="219"/>
    </row>
    <row r="10" spans="1:6" x14ac:dyDescent="0.25">
      <c r="B10" s="219"/>
      <c r="C10" s="219"/>
      <c r="D10" s="219"/>
      <c r="E10" s="219"/>
      <c r="F10" s="219"/>
    </row>
    <row r="11" spans="1:6" ht="23.25" customHeight="1" x14ac:dyDescent="0.25">
      <c r="B11" s="219"/>
      <c r="C11" s="219"/>
      <c r="D11" s="219"/>
      <c r="E11" s="219"/>
      <c r="F11" s="219"/>
    </row>
    <row r="13" spans="1:6" x14ac:dyDescent="0.25">
      <c r="B13" s="203" t="s">
        <v>56</v>
      </c>
      <c r="C13" s="203"/>
      <c r="D13" s="203"/>
      <c r="E13" s="203"/>
      <c r="F13" s="203"/>
    </row>
    <row r="15" spans="1:6" x14ac:dyDescent="0.25">
      <c r="B15" s="203" t="s">
        <v>57</v>
      </c>
      <c r="C15" s="203"/>
      <c r="D15" s="203"/>
      <c r="E15" s="203"/>
      <c r="F15" s="203"/>
    </row>
    <row r="16" spans="1:6" x14ac:dyDescent="0.25">
      <c r="B16" s="204" t="s">
        <v>148</v>
      </c>
      <c r="C16" s="204"/>
      <c r="D16" s="204"/>
      <c r="E16" s="204"/>
      <c r="F16" s="204"/>
    </row>
    <row r="17" spans="2:6" x14ac:dyDescent="0.25">
      <c r="B17" s="204"/>
      <c r="C17" s="204"/>
      <c r="D17" s="204"/>
      <c r="E17" s="204"/>
      <c r="F17" s="204"/>
    </row>
    <row r="18" spans="2:6" x14ac:dyDescent="0.25">
      <c r="B18" s="204"/>
      <c r="C18" s="204"/>
      <c r="D18" s="204"/>
      <c r="E18" s="204"/>
      <c r="F18" s="204"/>
    </row>
    <row r="19" spans="2:6" x14ac:dyDescent="0.25">
      <c r="B19" s="204"/>
      <c r="C19" s="204"/>
      <c r="D19" s="204"/>
      <c r="E19" s="204"/>
      <c r="F19" s="204"/>
    </row>
    <row r="20" spans="2:6" x14ac:dyDescent="0.25">
      <c r="B20" s="204"/>
      <c r="C20" s="204"/>
      <c r="D20" s="204"/>
      <c r="E20" s="204"/>
      <c r="F20" s="204"/>
    </row>
    <row r="21" spans="2:6" x14ac:dyDescent="0.25">
      <c r="B21" s="204"/>
      <c r="C21" s="204"/>
      <c r="D21" s="204"/>
      <c r="E21" s="204"/>
      <c r="F21" s="204"/>
    </row>
    <row r="22" spans="2:6" x14ac:dyDescent="0.25">
      <c r="B22" s="204"/>
      <c r="C22" s="204"/>
      <c r="D22" s="204"/>
      <c r="E22" s="204"/>
      <c r="F22" s="204"/>
    </row>
    <row r="23" spans="2:6" x14ac:dyDescent="0.25">
      <c r="B23" s="204"/>
      <c r="C23" s="204"/>
      <c r="D23" s="204"/>
      <c r="E23" s="204"/>
      <c r="F23" s="204"/>
    </row>
    <row r="24" spans="2:6" x14ac:dyDescent="0.25">
      <c r="B24" s="204"/>
      <c r="C24" s="204"/>
      <c r="D24" s="204"/>
      <c r="E24" s="204"/>
      <c r="F24" s="204"/>
    </row>
    <row r="25" spans="2:6" x14ac:dyDescent="0.25">
      <c r="B25" s="204"/>
      <c r="C25" s="204"/>
      <c r="D25" s="204"/>
      <c r="E25" s="204"/>
      <c r="F25" s="204"/>
    </row>
    <row r="26" spans="2:6" x14ac:dyDescent="0.25">
      <c r="B26" s="204"/>
      <c r="C26" s="204"/>
      <c r="D26" s="204"/>
      <c r="E26" s="204"/>
      <c r="F26" s="204"/>
    </row>
    <row r="27" spans="2:6" x14ac:dyDescent="0.25">
      <c r="B27" s="204"/>
      <c r="C27" s="204"/>
      <c r="D27" s="204"/>
      <c r="E27" s="204"/>
      <c r="F27" s="204"/>
    </row>
    <row r="28" spans="2:6" x14ac:dyDescent="0.25">
      <c r="B28" s="204"/>
      <c r="C28" s="204"/>
      <c r="D28" s="204"/>
      <c r="E28" s="204"/>
      <c r="F28" s="204"/>
    </row>
    <row r="29" spans="2:6" x14ac:dyDescent="0.25">
      <c r="B29" s="204"/>
      <c r="C29" s="204"/>
      <c r="D29" s="204"/>
      <c r="E29" s="204"/>
      <c r="F29" s="204"/>
    </row>
    <row r="30" spans="2:6" x14ac:dyDescent="0.25">
      <c r="B30" s="204"/>
      <c r="C30" s="204"/>
      <c r="D30" s="204"/>
      <c r="E30" s="204"/>
      <c r="F30" s="204"/>
    </row>
    <row r="31" spans="2:6" x14ac:dyDescent="0.25">
      <c r="B31" s="204"/>
      <c r="C31" s="204"/>
      <c r="D31" s="204"/>
      <c r="E31" s="204"/>
      <c r="F31" s="204"/>
    </row>
    <row r="32" spans="2:6" x14ac:dyDescent="0.25">
      <c r="B32" s="204"/>
      <c r="C32" s="204"/>
      <c r="D32" s="204"/>
      <c r="E32" s="204"/>
      <c r="F32" s="204"/>
    </row>
    <row r="33" spans="2:6" x14ac:dyDescent="0.25">
      <c r="B33" s="204"/>
      <c r="C33" s="204"/>
      <c r="D33" s="204"/>
      <c r="E33" s="204"/>
      <c r="F33" s="204"/>
    </row>
    <row r="34" spans="2:6" x14ac:dyDescent="0.25">
      <c r="B34" s="204"/>
      <c r="C34" s="204"/>
      <c r="D34" s="204"/>
      <c r="E34" s="204"/>
      <c r="F34" s="204"/>
    </row>
    <row r="35" spans="2:6" x14ac:dyDescent="0.25">
      <c r="B35" s="204"/>
      <c r="C35" s="204"/>
      <c r="D35" s="204"/>
      <c r="E35" s="204"/>
      <c r="F35" s="204"/>
    </row>
    <row r="36" spans="2:6" x14ac:dyDescent="0.25">
      <c r="B36" s="204"/>
      <c r="C36" s="204"/>
      <c r="D36" s="204"/>
      <c r="E36" s="204"/>
      <c r="F36" s="204"/>
    </row>
    <row r="37" spans="2:6" x14ac:dyDescent="0.25">
      <c r="B37" s="204"/>
      <c r="C37" s="204"/>
      <c r="D37" s="204"/>
      <c r="E37" s="204"/>
      <c r="F37" s="204"/>
    </row>
    <row r="38" spans="2:6" x14ac:dyDescent="0.25">
      <c r="B38" s="204"/>
      <c r="C38" s="204"/>
      <c r="D38" s="204"/>
      <c r="E38" s="204"/>
      <c r="F38" s="204"/>
    </row>
    <row r="39" spans="2:6" x14ac:dyDescent="0.25">
      <c r="B39" s="204"/>
      <c r="C39" s="204"/>
      <c r="D39" s="204"/>
      <c r="E39" s="204"/>
      <c r="F39" s="204"/>
    </row>
    <row r="40" spans="2:6" x14ac:dyDescent="0.25">
      <c r="B40" s="204"/>
      <c r="C40" s="204"/>
      <c r="D40" s="204"/>
      <c r="E40" s="204"/>
      <c r="F40" s="204"/>
    </row>
    <row r="41" spans="2:6" x14ac:dyDescent="0.25">
      <c r="B41" s="204"/>
      <c r="C41" s="204"/>
      <c r="D41" s="204"/>
      <c r="E41" s="204"/>
      <c r="F41" s="204"/>
    </row>
    <row r="42" spans="2:6" x14ac:dyDescent="0.25">
      <c r="B42" s="204"/>
      <c r="C42" s="204"/>
      <c r="D42" s="204"/>
      <c r="E42" s="204"/>
      <c r="F42" s="204"/>
    </row>
    <row r="43" spans="2:6" x14ac:dyDescent="0.25">
      <c r="B43" s="204"/>
      <c r="C43" s="204"/>
      <c r="D43" s="204"/>
      <c r="E43" s="204"/>
      <c r="F43" s="204"/>
    </row>
    <row r="44" spans="2:6" x14ac:dyDescent="0.25">
      <c r="B44" s="203" t="s">
        <v>77</v>
      </c>
      <c r="C44" s="203"/>
      <c r="D44" s="203"/>
      <c r="E44" s="203"/>
      <c r="F44" s="203"/>
    </row>
    <row r="45" spans="2:6" x14ac:dyDescent="0.25">
      <c r="B45" s="204" t="s">
        <v>150</v>
      </c>
      <c r="C45" s="204"/>
      <c r="D45" s="204"/>
      <c r="E45" s="204"/>
      <c r="F45" s="204"/>
    </row>
    <row r="46" spans="2:6" x14ac:dyDescent="0.25">
      <c r="B46" s="204"/>
      <c r="C46" s="204"/>
      <c r="D46" s="204"/>
      <c r="E46" s="204"/>
      <c r="F46" s="204"/>
    </row>
    <row r="47" spans="2:6" x14ac:dyDescent="0.25">
      <c r="B47" s="41"/>
      <c r="C47" s="41"/>
      <c r="D47" s="41"/>
      <c r="E47" s="41"/>
      <c r="F47" s="41"/>
    </row>
    <row r="48" spans="2:6" x14ac:dyDescent="0.25">
      <c r="B48" s="220" t="s">
        <v>78</v>
      </c>
      <c r="C48" s="220"/>
      <c r="D48" s="220"/>
      <c r="E48" s="220"/>
      <c r="F48" s="220"/>
    </row>
    <row r="50" spans="2:6" x14ac:dyDescent="0.25">
      <c r="B50" s="204" t="s">
        <v>152</v>
      </c>
      <c r="C50" s="204"/>
      <c r="D50" s="204"/>
      <c r="E50" s="204"/>
      <c r="F50" s="204"/>
    </row>
    <row r="51" spans="2:6" x14ac:dyDescent="0.25">
      <c r="B51" s="204"/>
      <c r="C51" s="204"/>
      <c r="D51" s="204"/>
      <c r="E51" s="204"/>
      <c r="F51" s="204"/>
    </row>
    <row r="52" spans="2:6" ht="24.6" customHeight="1" x14ac:dyDescent="0.25">
      <c r="B52" s="204"/>
      <c r="C52" s="204"/>
      <c r="D52" s="204"/>
      <c r="E52" s="204"/>
      <c r="F52" s="204"/>
    </row>
    <row r="53" spans="2:6" x14ac:dyDescent="0.25">
      <c r="B53" s="204" t="s">
        <v>163</v>
      </c>
      <c r="C53" s="204"/>
      <c r="D53" s="204"/>
      <c r="E53" s="204"/>
      <c r="F53" s="204"/>
    </row>
    <row r="54" spans="2:6" x14ac:dyDescent="0.25">
      <c r="B54" s="204"/>
      <c r="C54" s="204"/>
      <c r="D54" s="204"/>
      <c r="E54" s="204"/>
      <c r="F54" s="204"/>
    </row>
    <row r="55" spans="2:6" x14ac:dyDescent="0.25">
      <c r="B55" s="204" t="s">
        <v>146</v>
      </c>
      <c r="C55" s="204"/>
      <c r="D55" s="204"/>
      <c r="E55" s="204"/>
      <c r="F55" s="204"/>
    </row>
    <row r="56" spans="2:6" x14ac:dyDescent="0.25">
      <c r="B56" s="204"/>
      <c r="C56" s="204"/>
      <c r="D56" s="204"/>
      <c r="E56" s="204"/>
      <c r="F56" s="204"/>
    </row>
    <row r="57" spans="2:6" x14ac:dyDescent="0.25">
      <c r="B57" s="204" t="s">
        <v>81</v>
      </c>
      <c r="C57" s="204"/>
      <c r="D57" s="204"/>
      <c r="E57" s="204"/>
      <c r="F57" s="204"/>
    </row>
    <row r="58" spans="2:6" x14ac:dyDescent="0.25">
      <c r="B58" s="204"/>
      <c r="C58" s="204"/>
      <c r="D58" s="204"/>
      <c r="E58" s="204"/>
      <c r="F58" s="204"/>
    </row>
    <row r="59" spans="2:6" x14ac:dyDescent="0.25">
      <c r="B59" s="212" t="s">
        <v>82</v>
      </c>
      <c r="C59" s="212"/>
      <c r="D59" s="212"/>
      <c r="E59" s="212"/>
      <c r="F59" s="212"/>
    </row>
    <row r="60" spans="2:6" x14ac:dyDescent="0.25">
      <c r="B60" s="212"/>
      <c r="C60" s="212"/>
      <c r="D60" s="212"/>
      <c r="E60" s="212"/>
      <c r="F60" s="212"/>
    </row>
    <row r="61" spans="2:6" x14ac:dyDescent="0.25">
      <c r="B61" s="43"/>
      <c r="C61" s="43"/>
      <c r="D61" s="43"/>
      <c r="E61" s="43"/>
      <c r="F61" s="43"/>
    </row>
    <row r="62" spans="2:6" x14ac:dyDescent="0.25">
      <c r="B62" s="44" t="s">
        <v>22</v>
      </c>
      <c r="C62" s="45">
        <v>45565</v>
      </c>
      <c r="D62" s="45">
        <v>45199</v>
      </c>
      <c r="E62" s="45" t="s">
        <v>154</v>
      </c>
    </row>
    <row r="63" spans="2:6" x14ac:dyDescent="0.25">
      <c r="B63" s="46" t="s">
        <v>79</v>
      </c>
      <c r="C63" s="47">
        <v>7789.9</v>
      </c>
      <c r="D63" s="47">
        <v>7289.83</v>
      </c>
      <c r="E63" s="47">
        <v>7263.59</v>
      </c>
    </row>
    <row r="64" spans="2:6" x14ac:dyDescent="0.25">
      <c r="B64" s="46" t="s">
        <v>80</v>
      </c>
      <c r="C64" s="47">
        <v>7796.79</v>
      </c>
      <c r="D64" s="47">
        <v>7307.17</v>
      </c>
      <c r="E64" s="47">
        <v>7283.62</v>
      </c>
    </row>
    <row r="66" spans="2:6" x14ac:dyDescent="0.25">
      <c r="B66" s="203" t="s">
        <v>83</v>
      </c>
      <c r="C66" s="203"/>
      <c r="D66" s="203"/>
      <c r="E66" s="203"/>
      <c r="F66" s="203"/>
    </row>
    <row r="68" spans="2:6" x14ac:dyDescent="0.25">
      <c r="B68" s="213" t="s">
        <v>84</v>
      </c>
      <c r="C68" s="215" t="s">
        <v>85</v>
      </c>
      <c r="D68" s="216"/>
      <c r="E68" s="213" t="s">
        <v>86</v>
      </c>
      <c r="F68" s="213" t="s">
        <v>166</v>
      </c>
    </row>
    <row r="69" spans="2:6" x14ac:dyDescent="0.25">
      <c r="B69" s="214"/>
      <c r="C69" s="48" t="s">
        <v>87</v>
      </c>
      <c r="D69" s="49" t="s">
        <v>88</v>
      </c>
      <c r="E69" s="217"/>
      <c r="F69" s="217"/>
    </row>
    <row r="70" spans="2:6" x14ac:dyDescent="0.25">
      <c r="B70" s="50" t="s">
        <v>89</v>
      </c>
      <c r="C70" s="51"/>
      <c r="D70" s="52"/>
      <c r="E70" s="52"/>
      <c r="F70" s="52"/>
    </row>
    <row r="71" spans="2:6" x14ac:dyDescent="0.25">
      <c r="B71" s="53" t="s">
        <v>90</v>
      </c>
      <c r="C71" s="54" t="s">
        <v>91</v>
      </c>
      <c r="D71" s="55">
        <v>151894.00000000012</v>
      </c>
      <c r="E71" s="55">
        <v>7789.9</v>
      </c>
      <c r="F71" s="56">
        <v>1183239070.6000009</v>
      </c>
    </row>
    <row r="72" spans="2:6" x14ac:dyDescent="0.25">
      <c r="B72" s="53" t="s">
        <v>93</v>
      </c>
      <c r="C72" s="54" t="s">
        <v>91</v>
      </c>
      <c r="D72" s="55">
        <v>6784493.3899999997</v>
      </c>
      <c r="E72" s="55">
        <v>7789.9</v>
      </c>
      <c r="F72" s="56">
        <v>52850525058.760994</v>
      </c>
    </row>
    <row r="73" spans="2:6" x14ac:dyDescent="0.25">
      <c r="B73" s="53" t="s">
        <v>58</v>
      </c>
      <c r="C73" s="54" t="s">
        <v>91</v>
      </c>
      <c r="D73" s="55">
        <v>325614.28999999998</v>
      </c>
      <c r="E73" s="55">
        <v>7789.9</v>
      </c>
      <c r="F73" s="56">
        <v>2536502757.6709995</v>
      </c>
    </row>
    <row r="74" spans="2:6" s="61" customFormat="1" x14ac:dyDescent="0.25">
      <c r="B74" s="57" t="s">
        <v>124</v>
      </c>
      <c r="C74" s="58"/>
      <c r="D74" s="59">
        <v>7262001.6799999997</v>
      </c>
      <c r="E74" s="59"/>
      <c r="F74" s="60">
        <v>56570266887.03199</v>
      </c>
    </row>
    <row r="75" spans="2:6" x14ac:dyDescent="0.25">
      <c r="B75" s="62" t="s">
        <v>92</v>
      </c>
      <c r="C75" s="52"/>
      <c r="D75" s="63"/>
      <c r="E75" s="64"/>
      <c r="F75" s="56"/>
    </row>
    <row r="76" spans="2:6" x14ac:dyDescent="0.25">
      <c r="B76" s="65" t="s">
        <v>94</v>
      </c>
      <c r="C76" s="66" t="s">
        <v>91</v>
      </c>
      <c r="D76" s="55">
        <v>58669.17</v>
      </c>
      <c r="E76" s="64">
        <v>7796.79</v>
      </c>
      <c r="F76" s="56">
        <v>457431197.96429998</v>
      </c>
    </row>
    <row r="77" spans="2:6" x14ac:dyDescent="0.25">
      <c r="B77" s="65" t="s">
        <v>123</v>
      </c>
      <c r="C77" s="66" t="s">
        <v>91</v>
      </c>
      <c r="D77" s="55">
        <v>271196.84999999992</v>
      </c>
      <c r="E77" s="64">
        <v>7796.79</v>
      </c>
      <c r="F77" s="56">
        <v>2114464888.1114993</v>
      </c>
    </row>
    <row r="78" spans="2:6" x14ac:dyDescent="0.25">
      <c r="B78" s="67" t="s">
        <v>49</v>
      </c>
      <c r="C78" s="68" t="s">
        <v>91</v>
      </c>
      <c r="D78" s="59">
        <f>SUM(D76:D77)</f>
        <v>329866.0199999999</v>
      </c>
      <c r="E78" s="69"/>
      <c r="F78" s="60">
        <f>SUM(F76:F77)</f>
        <v>2571896086.0757995</v>
      </c>
    </row>
    <row r="79" spans="2:6" x14ac:dyDescent="0.25">
      <c r="B79" s="70" t="s">
        <v>125</v>
      </c>
      <c r="C79" s="71" t="s">
        <v>91</v>
      </c>
      <c r="D79" s="72">
        <f>+D74-D78</f>
        <v>6932135.6600000001</v>
      </c>
      <c r="E79" s="73"/>
      <c r="F79" s="74"/>
    </row>
    <row r="81" spans="2:6" x14ac:dyDescent="0.25">
      <c r="B81" s="203" t="s">
        <v>153</v>
      </c>
      <c r="C81" s="203"/>
      <c r="D81" s="203"/>
      <c r="E81" s="203"/>
      <c r="F81" s="203"/>
    </row>
    <row r="83" spans="2:6" x14ac:dyDescent="0.25">
      <c r="B83" s="1" t="s">
        <v>172</v>
      </c>
    </row>
    <row r="85" spans="2:6" x14ac:dyDescent="0.25">
      <c r="B85" s="205" t="s">
        <v>96</v>
      </c>
      <c r="C85" s="205"/>
      <c r="D85" s="205"/>
      <c r="E85" s="205"/>
      <c r="F85" s="205"/>
    </row>
    <row r="86" spans="2:6" x14ac:dyDescent="0.25">
      <c r="B86" s="75"/>
      <c r="C86" s="75"/>
      <c r="D86" s="75"/>
      <c r="E86" s="75"/>
      <c r="F86" s="75"/>
    </row>
    <row r="87" spans="2:6" x14ac:dyDescent="0.25">
      <c r="B87" s="212" t="s">
        <v>173</v>
      </c>
      <c r="C87" s="212"/>
      <c r="D87" s="212"/>
      <c r="E87" s="212"/>
      <c r="F87" s="212"/>
    </row>
    <row r="88" spans="2:6" x14ac:dyDescent="0.25">
      <c r="B88" s="212"/>
      <c r="C88" s="212"/>
      <c r="D88" s="212"/>
      <c r="E88" s="212"/>
      <c r="F88" s="212"/>
    </row>
    <row r="89" spans="2:6" x14ac:dyDescent="0.25">
      <c r="B89" s="212"/>
      <c r="C89" s="212"/>
      <c r="D89" s="212"/>
      <c r="E89" s="212"/>
      <c r="F89" s="212"/>
    </row>
    <row r="91" spans="2:6" x14ac:dyDescent="0.25">
      <c r="B91" s="206" t="s">
        <v>22</v>
      </c>
      <c r="C91" s="207"/>
      <c r="D91" s="45">
        <f>+'01'!C7</f>
        <v>45565</v>
      </c>
      <c r="E91" s="45">
        <f>+'01'!D7</f>
        <v>45199</v>
      </c>
    </row>
    <row r="92" spans="2:6" x14ac:dyDescent="0.25">
      <c r="B92" s="208" t="s">
        <v>10</v>
      </c>
      <c r="C92" s="209"/>
      <c r="D92" s="63">
        <v>59733.91</v>
      </c>
      <c r="E92" s="63">
        <v>67060.44</v>
      </c>
    </row>
    <row r="93" spans="2:6" x14ac:dyDescent="0.25">
      <c r="B93" s="76" t="s">
        <v>126</v>
      </c>
      <c r="C93" s="77"/>
      <c r="D93" s="55">
        <v>30909.21</v>
      </c>
      <c r="E93" s="55">
        <v>23221.52</v>
      </c>
    </row>
    <row r="94" spans="2:6" x14ac:dyDescent="0.25">
      <c r="B94" s="210" t="s">
        <v>118</v>
      </c>
      <c r="C94" s="211"/>
      <c r="D94" s="78">
        <v>18476.7</v>
      </c>
      <c r="E94" s="78">
        <v>17485.41</v>
      </c>
    </row>
    <row r="95" spans="2:6" x14ac:dyDescent="0.25">
      <c r="B95" s="206" t="s">
        <v>97</v>
      </c>
      <c r="C95" s="207"/>
      <c r="D95" s="79">
        <f>SUM(D92:D94)</f>
        <v>109119.81999999999</v>
      </c>
      <c r="E95" s="79">
        <f>SUM(E92:E94)</f>
        <v>107767.37000000001</v>
      </c>
    </row>
    <row r="97" spans="2:6" x14ac:dyDescent="0.25">
      <c r="B97" s="203" t="s">
        <v>98</v>
      </c>
      <c r="C97" s="203"/>
      <c r="D97" s="203"/>
      <c r="E97" s="203"/>
      <c r="F97" s="203"/>
    </row>
    <row r="99" spans="2:6" ht="45" x14ac:dyDescent="0.25">
      <c r="B99" s="49" t="s">
        <v>99</v>
      </c>
      <c r="C99" s="49" t="s">
        <v>100</v>
      </c>
      <c r="D99" s="49" t="s">
        <v>101</v>
      </c>
      <c r="E99" s="49" t="s">
        <v>102</v>
      </c>
    </row>
    <row r="100" spans="2:6" x14ac:dyDescent="0.25">
      <c r="B100" s="80" t="s">
        <v>105</v>
      </c>
      <c r="C100" s="81"/>
      <c r="D100" s="81"/>
      <c r="E100" s="82"/>
    </row>
    <row r="101" spans="2:6" x14ac:dyDescent="0.25">
      <c r="B101" s="170" t="s">
        <v>155</v>
      </c>
      <c r="C101" s="63">
        <v>25278.575220588235</v>
      </c>
      <c r="D101" s="64">
        <v>6875772.46</v>
      </c>
      <c r="E101" s="56">
        <v>52</v>
      </c>
    </row>
    <row r="102" spans="2:6" x14ac:dyDescent="0.25">
      <c r="B102" s="88" t="s">
        <v>156</v>
      </c>
      <c r="C102" s="55">
        <v>25415.81</v>
      </c>
      <c r="D102" s="64">
        <v>6913100.3200000003</v>
      </c>
      <c r="E102" s="56">
        <v>52</v>
      </c>
    </row>
    <row r="103" spans="2:6" x14ac:dyDescent="0.25">
      <c r="B103" s="171" t="s">
        <v>157</v>
      </c>
      <c r="C103" s="172">
        <v>25555.986397058823</v>
      </c>
      <c r="D103" s="173">
        <v>6951228.2999999998</v>
      </c>
      <c r="E103" s="86">
        <v>52</v>
      </c>
    </row>
    <row r="104" spans="2:6" x14ac:dyDescent="0.25">
      <c r="B104" s="80" t="s">
        <v>158</v>
      </c>
      <c r="C104" s="81"/>
      <c r="D104" s="81"/>
      <c r="E104" s="82"/>
    </row>
    <row r="105" spans="2:6" x14ac:dyDescent="0.25">
      <c r="B105" s="170" t="s">
        <v>159</v>
      </c>
      <c r="C105" s="63">
        <v>25690.406691176471</v>
      </c>
      <c r="D105" s="64">
        <v>6987790.6200000001</v>
      </c>
      <c r="E105" s="56">
        <v>52</v>
      </c>
    </row>
    <row r="106" spans="2:6" x14ac:dyDescent="0.25">
      <c r="B106" s="88" t="s">
        <v>160</v>
      </c>
      <c r="C106" s="55">
        <v>24948.936029411765</v>
      </c>
      <c r="D106" s="64">
        <v>6786110.5999999996</v>
      </c>
      <c r="E106" s="56">
        <v>52</v>
      </c>
    </row>
    <row r="107" spans="2:6" x14ac:dyDescent="0.25">
      <c r="B107" s="171" t="s">
        <v>161</v>
      </c>
      <c r="C107" s="172">
        <v>25082.292352941178</v>
      </c>
      <c r="D107" s="173">
        <v>6822383.5200000005</v>
      </c>
      <c r="E107" s="86">
        <v>52</v>
      </c>
    </row>
    <row r="108" spans="2:6" x14ac:dyDescent="0.25">
      <c r="B108" s="108" t="s">
        <v>167</v>
      </c>
      <c r="C108" s="126"/>
      <c r="D108" s="126"/>
      <c r="E108" s="108"/>
    </row>
    <row r="109" spans="2:6" x14ac:dyDescent="0.25">
      <c r="B109" s="170" t="s">
        <v>168</v>
      </c>
      <c r="C109" s="63">
        <v>25218.196360294118</v>
      </c>
      <c r="D109" s="63">
        <v>6859349.4100000001</v>
      </c>
      <c r="E109" s="221">
        <v>52</v>
      </c>
    </row>
    <row r="110" spans="2:6" x14ac:dyDescent="0.25">
      <c r="B110" s="88" t="s">
        <v>169</v>
      </c>
      <c r="C110" s="55">
        <v>25345.811066176473</v>
      </c>
      <c r="D110" s="55">
        <v>6894060.6100000003</v>
      </c>
      <c r="E110" s="222">
        <v>52</v>
      </c>
    </row>
    <row r="111" spans="2:6" x14ac:dyDescent="0.25">
      <c r="B111" s="171" t="s">
        <v>170</v>
      </c>
      <c r="C111" s="78">
        <v>25485.792867647058</v>
      </c>
      <c r="D111" s="78">
        <v>6932135.6600000001</v>
      </c>
      <c r="E111" s="223">
        <v>52</v>
      </c>
    </row>
    <row r="112" spans="2:6" x14ac:dyDescent="0.25">
      <c r="C112" s="89"/>
      <c r="D112" s="90"/>
      <c r="E112" s="91"/>
    </row>
    <row r="113" spans="2:6" x14ac:dyDescent="0.25">
      <c r="B113" s="205" t="s">
        <v>103</v>
      </c>
      <c r="C113" s="205"/>
      <c r="D113" s="205"/>
      <c r="E113" s="205"/>
      <c r="F113" s="205"/>
    </row>
    <row r="114" spans="2:6" x14ac:dyDescent="0.25">
      <c r="B114" s="212" t="s">
        <v>174</v>
      </c>
      <c r="C114" s="212"/>
      <c r="D114" s="212"/>
      <c r="E114" s="212"/>
      <c r="F114" s="212"/>
    </row>
    <row r="115" spans="2:6" x14ac:dyDescent="0.25">
      <c r="B115" s="212"/>
      <c r="C115" s="212"/>
      <c r="D115" s="212"/>
      <c r="E115" s="212"/>
      <c r="F115" s="212"/>
    </row>
    <row r="117" spans="2:6" x14ac:dyDescent="0.25">
      <c r="B117" s="92" t="s">
        <v>104</v>
      </c>
      <c r="C117" s="93">
        <f>+D91</f>
        <v>45565</v>
      </c>
      <c r="D117" s="93">
        <f>+E91</f>
        <v>45199</v>
      </c>
    </row>
    <row r="118" spans="2:6" x14ac:dyDescent="0.25">
      <c r="B118" s="179" t="s">
        <v>133</v>
      </c>
      <c r="C118" s="94">
        <v>150516.59000000008</v>
      </c>
      <c r="D118" s="94">
        <v>10000</v>
      </c>
    </row>
    <row r="119" spans="2:6" x14ac:dyDescent="0.25">
      <c r="B119" s="95" t="s">
        <v>132</v>
      </c>
      <c r="C119" s="96">
        <v>1377.4100000000326</v>
      </c>
      <c r="D119" s="96">
        <v>178197.06000000017</v>
      </c>
    </row>
    <row r="120" spans="2:6" x14ac:dyDescent="0.25">
      <c r="B120" s="44" t="s">
        <v>97</v>
      </c>
      <c r="C120" s="98">
        <f>SUM(C118:C119)</f>
        <v>151894.00000000012</v>
      </c>
      <c r="D120" s="98">
        <f>SUM(D118:D119)</f>
        <v>188197.06000000017</v>
      </c>
    </row>
    <row r="121" spans="2:6" x14ac:dyDescent="0.25">
      <c r="B121" s="224"/>
      <c r="C121" s="99"/>
      <c r="D121" s="99"/>
    </row>
    <row r="122" spans="2:6" ht="15" customHeight="1" x14ac:dyDescent="0.25">
      <c r="B122" s="1" t="s">
        <v>134</v>
      </c>
    </row>
    <row r="123" spans="2:6" x14ac:dyDescent="0.25">
      <c r="B123" s="43"/>
      <c r="C123" s="43"/>
      <c r="D123" s="43"/>
      <c r="E123" s="43"/>
      <c r="F123" s="43"/>
    </row>
    <row r="124" spans="2:6" x14ac:dyDescent="0.25">
      <c r="B124" s="100" t="s">
        <v>95</v>
      </c>
      <c r="C124" s="100" t="s">
        <v>120</v>
      </c>
      <c r="D124" s="93">
        <f>+C117</f>
        <v>45565</v>
      </c>
      <c r="E124" s="93">
        <f>+D117</f>
        <v>45199</v>
      </c>
    </row>
    <row r="125" spans="2:6" x14ac:dyDescent="0.25">
      <c r="B125" s="156" t="s">
        <v>127</v>
      </c>
      <c r="C125" s="83" t="s">
        <v>128</v>
      </c>
      <c r="D125" s="157">
        <v>151132.32999999999</v>
      </c>
      <c r="E125" s="157">
        <v>166051.35999999999</v>
      </c>
    </row>
    <row r="126" spans="2:6" x14ac:dyDescent="0.25">
      <c r="B126" s="206" t="s">
        <v>97</v>
      </c>
      <c r="C126" s="207"/>
      <c r="D126" s="98">
        <f>SUM(D125:D125)</f>
        <v>151132.32999999999</v>
      </c>
      <c r="E126" s="98">
        <f>SUM(E125:E125)</f>
        <v>166051.35999999999</v>
      </c>
    </row>
    <row r="127" spans="2:6" x14ac:dyDescent="0.25">
      <c r="D127" s="102"/>
      <c r="E127" s="102"/>
    </row>
    <row r="128" spans="2:6" x14ac:dyDescent="0.25">
      <c r="B128" s="103" t="s">
        <v>135</v>
      </c>
      <c r="C128" s="103"/>
      <c r="D128" s="103"/>
    </row>
    <row r="129" spans="2:6" x14ac:dyDescent="0.25">
      <c r="B129" s="103"/>
      <c r="C129" s="103"/>
      <c r="D129" s="103"/>
    </row>
    <row r="130" spans="2:6" x14ac:dyDescent="0.25">
      <c r="B130" s="44" t="s">
        <v>104</v>
      </c>
      <c r="C130" s="45">
        <f>+D124</f>
        <v>45565</v>
      </c>
      <c r="D130" s="45">
        <f>+E124</f>
        <v>45199</v>
      </c>
    </row>
    <row r="131" spans="2:6" x14ac:dyDescent="0.25">
      <c r="B131" s="104" t="s">
        <v>129</v>
      </c>
      <c r="C131" s="105">
        <v>271196.84999999992</v>
      </c>
      <c r="D131" s="105">
        <v>279808.41000000003</v>
      </c>
    </row>
    <row r="132" spans="2:6" x14ac:dyDescent="0.25">
      <c r="B132" s="44" t="s">
        <v>97</v>
      </c>
      <c r="C132" s="106">
        <f>SUM(C131)</f>
        <v>271196.84999999992</v>
      </c>
      <c r="D132" s="106">
        <f>SUM(D131)</f>
        <v>279808.41000000003</v>
      </c>
    </row>
    <row r="133" spans="2:6" x14ac:dyDescent="0.25">
      <c r="C133" s="102"/>
    </row>
    <row r="134" spans="2:6" x14ac:dyDescent="0.25">
      <c r="B134" s="204" t="s">
        <v>136</v>
      </c>
      <c r="C134" s="204"/>
      <c r="D134" s="204"/>
      <c r="E134" s="204"/>
      <c r="F134" s="204"/>
    </row>
    <row r="135" spans="2:6" x14ac:dyDescent="0.25">
      <c r="B135" s="204"/>
      <c r="C135" s="204"/>
      <c r="D135" s="204"/>
      <c r="E135" s="204"/>
      <c r="F135" s="204"/>
    </row>
    <row r="137" spans="2:6" x14ac:dyDescent="0.25">
      <c r="B137" s="44" t="s">
        <v>104</v>
      </c>
      <c r="C137" s="45">
        <f>+C117</f>
        <v>45565</v>
      </c>
      <c r="D137" s="45">
        <f>+D117</f>
        <v>45199</v>
      </c>
    </row>
    <row r="138" spans="2:6" x14ac:dyDescent="0.25">
      <c r="B138" s="104" t="s">
        <v>10</v>
      </c>
      <c r="C138" s="105">
        <v>8242.57</v>
      </c>
      <c r="D138" s="105">
        <v>8168.7900000000072</v>
      </c>
    </row>
    <row r="139" spans="2:6" x14ac:dyDescent="0.25">
      <c r="B139" s="44" t="s">
        <v>97</v>
      </c>
      <c r="C139" s="106">
        <f>SUM(C138)</f>
        <v>8242.57</v>
      </c>
      <c r="D139" s="106">
        <f>SUM(D138)</f>
        <v>8168.7900000000072</v>
      </c>
    </row>
    <row r="140" spans="2:6" x14ac:dyDescent="0.25">
      <c r="C140" s="102"/>
      <c r="D140" s="102"/>
    </row>
    <row r="141" spans="2:6" ht="15" customHeight="1" x14ac:dyDescent="0.25">
      <c r="B141" s="103" t="s">
        <v>137</v>
      </c>
      <c r="C141" s="103"/>
      <c r="D141" s="103"/>
      <c r="E141" s="103"/>
      <c r="F141" s="103"/>
    </row>
    <row r="142" spans="2:6" x14ac:dyDescent="0.25">
      <c r="B142" s="103"/>
      <c r="C142" s="103"/>
      <c r="D142" s="103"/>
      <c r="E142" s="103"/>
      <c r="F142" s="103"/>
    </row>
    <row r="143" spans="2:6" x14ac:dyDescent="0.25">
      <c r="B143" s="44" t="s">
        <v>104</v>
      </c>
      <c r="C143" s="45">
        <f>+C137</f>
        <v>45565</v>
      </c>
      <c r="D143" s="45">
        <f>+D137</f>
        <v>45199</v>
      </c>
    </row>
    <row r="144" spans="2:6" x14ac:dyDescent="0.25">
      <c r="B144" s="104" t="s">
        <v>149</v>
      </c>
      <c r="C144" s="105">
        <v>50426.6</v>
      </c>
      <c r="D144" s="105">
        <v>50426.6</v>
      </c>
    </row>
    <row r="145" spans="2:6" x14ac:dyDescent="0.25">
      <c r="B145" s="44" t="s">
        <v>97</v>
      </c>
      <c r="C145" s="106">
        <f>SUM(C144)</f>
        <v>50426.6</v>
      </c>
      <c r="D145" s="106">
        <f>SUM(D144)</f>
        <v>50426.6</v>
      </c>
    </row>
    <row r="146" spans="2:6" x14ac:dyDescent="0.25">
      <c r="C146" s="102"/>
      <c r="D146" s="102"/>
    </row>
    <row r="147" spans="2:6" x14ac:dyDescent="0.25">
      <c r="B147" s="212" t="s">
        <v>138</v>
      </c>
      <c r="C147" s="212"/>
      <c r="D147" s="212"/>
      <c r="E147" s="212"/>
      <c r="F147" s="212"/>
    </row>
    <row r="148" spans="2:6" x14ac:dyDescent="0.25">
      <c r="B148" s="212"/>
      <c r="C148" s="212"/>
      <c r="D148" s="212"/>
      <c r="E148" s="212"/>
      <c r="F148" s="212"/>
    </row>
    <row r="149" spans="2:6" x14ac:dyDescent="0.25">
      <c r="B149" s="43"/>
      <c r="C149" s="43"/>
      <c r="D149" s="43"/>
      <c r="E149" s="43"/>
      <c r="F149" s="43"/>
    </row>
    <row r="150" spans="2:6" x14ac:dyDescent="0.25">
      <c r="B150" s="44" t="s">
        <v>117</v>
      </c>
      <c r="C150" s="93">
        <f>+C143</f>
        <v>45565</v>
      </c>
      <c r="D150" s="93">
        <f>+D143</f>
        <v>45199</v>
      </c>
    </row>
    <row r="151" spans="2:6" x14ac:dyDescent="0.25">
      <c r="B151" s="83" t="s">
        <v>131</v>
      </c>
      <c r="C151" s="94">
        <v>16262.66</v>
      </c>
      <c r="D151" s="94">
        <v>20300.509999999998</v>
      </c>
    </row>
    <row r="152" spans="2:6" x14ac:dyDescent="0.25">
      <c r="B152" s="84" t="s">
        <v>119</v>
      </c>
      <c r="C152" s="96">
        <v>10163.52</v>
      </c>
      <c r="D152" s="96">
        <v>9270.6299999999992</v>
      </c>
    </row>
    <row r="153" spans="2:6" x14ac:dyDescent="0.25">
      <c r="B153" s="85" t="s">
        <v>130</v>
      </c>
      <c r="C153" s="97">
        <v>1636.38</v>
      </c>
      <c r="D153" s="97">
        <v>2682.96</v>
      </c>
    </row>
    <row r="154" spans="2:6" x14ac:dyDescent="0.25">
      <c r="B154" s="44" t="s">
        <v>97</v>
      </c>
      <c r="C154" s="107">
        <f>SUM(C151:C153)</f>
        <v>28062.560000000001</v>
      </c>
      <c r="D154" s="107">
        <f>SUM(D151:D153)</f>
        <v>32254.1</v>
      </c>
    </row>
    <row r="155" spans="2:6" x14ac:dyDescent="0.25">
      <c r="C155" s="102"/>
      <c r="D155" s="102"/>
    </row>
  </sheetData>
  <sortState xmlns:xlrd2="http://schemas.microsoft.com/office/spreadsheetml/2017/richdata2" ref="B118:D119">
    <sortCondition descending="1" ref="C118:C119"/>
  </sortState>
  <mergeCells count="33">
    <mergeCell ref="B147:F148"/>
    <mergeCell ref="B2:F2"/>
    <mergeCell ref="B3:F3"/>
    <mergeCell ref="B4:F4"/>
    <mergeCell ref="B5:F11"/>
    <mergeCell ref="B13:F13"/>
    <mergeCell ref="B44:F44"/>
    <mergeCell ref="B48:F48"/>
    <mergeCell ref="B45:F46"/>
    <mergeCell ref="B50:F52"/>
    <mergeCell ref="B15:F15"/>
    <mergeCell ref="B16:F43"/>
    <mergeCell ref="B53:F54"/>
    <mergeCell ref="B55:F56"/>
    <mergeCell ref="B57:F58"/>
    <mergeCell ref="B59:F60"/>
    <mergeCell ref="B66:F66"/>
    <mergeCell ref="B68:B69"/>
    <mergeCell ref="C68:D68"/>
    <mergeCell ref="E68:E69"/>
    <mergeCell ref="F68:F69"/>
    <mergeCell ref="B81:F81"/>
    <mergeCell ref="B134:F135"/>
    <mergeCell ref="B85:F85"/>
    <mergeCell ref="B91:C91"/>
    <mergeCell ref="B92:C92"/>
    <mergeCell ref="B94:C94"/>
    <mergeCell ref="B95:C95"/>
    <mergeCell ref="B87:F89"/>
    <mergeCell ref="B97:F97"/>
    <mergeCell ref="B113:F113"/>
    <mergeCell ref="B114:F115"/>
    <mergeCell ref="B126:C126"/>
  </mergeCells>
  <phoneticPr fontId="7" type="noConversion"/>
  <hyperlinks>
    <hyperlink ref="A1" location="INDICE!A1" display="INDICE" xr:uid="{9A8B3896-ADEC-4513-89FB-6C4F057F535C}"/>
  </hyperlink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4B479-147F-48B9-B2BA-CE4E056AE4C5}">
  <sheetPr>
    <tabColor theme="9" tint="0.39997558519241921"/>
  </sheetPr>
  <dimension ref="A1:K31"/>
  <sheetViews>
    <sheetView showGridLines="0" tabSelected="1" topLeftCell="A7" workbookViewId="0">
      <selection activeCell="G14" sqref="G14"/>
    </sheetView>
  </sheetViews>
  <sheetFormatPr baseColWidth="10" defaultColWidth="11.42578125" defaultRowHeight="15" x14ac:dyDescent="0.25"/>
  <cols>
    <col min="1" max="1" width="3.5703125" style="5" customWidth="1"/>
    <col min="2" max="2" width="15.28515625" style="5" customWidth="1"/>
    <col min="3" max="3" width="17.42578125" style="5" customWidth="1"/>
    <col min="4" max="4" width="11.42578125" style="5"/>
    <col min="5" max="5" width="14.5703125" style="5" customWidth="1"/>
    <col min="6" max="6" width="17.140625" style="5" customWidth="1"/>
    <col min="7" max="7" width="19.42578125" style="5" bestFit="1" customWidth="1"/>
    <col min="8" max="9" width="16.85546875" style="5" bestFit="1" customWidth="1"/>
    <col min="10" max="10" width="14" style="5" customWidth="1"/>
    <col min="11" max="16384" width="11.42578125" style="5"/>
  </cols>
  <sheetData>
    <row r="1" spans="1:10" ht="15.75" customHeight="1" x14ac:dyDescent="0.25">
      <c r="A1" s="2" t="s">
        <v>76</v>
      </c>
      <c r="B1" s="3"/>
      <c r="C1" s="3"/>
      <c r="D1" s="3"/>
      <c r="E1" s="3"/>
      <c r="F1" s="3"/>
      <c r="G1" s="4"/>
      <c r="H1" s="4"/>
      <c r="I1" s="4"/>
      <c r="J1" s="3"/>
    </row>
    <row r="2" spans="1:10" ht="15.75" customHeight="1" x14ac:dyDescent="0.25">
      <c r="A2" s="2"/>
      <c r="B2" s="6" t="s">
        <v>74</v>
      </c>
      <c r="C2" s="6"/>
      <c r="D2" s="6"/>
      <c r="E2" s="6"/>
      <c r="F2" s="6"/>
      <c r="G2" s="6"/>
      <c r="H2" s="6"/>
      <c r="I2" s="6"/>
      <c r="J2" s="6"/>
    </row>
    <row r="3" spans="1:10" ht="13.5" customHeight="1" x14ac:dyDescent="0.25">
      <c r="A3" s="3"/>
      <c r="B3" s="7" t="s">
        <v>72</v>
      </c>
      <c r="C3" s="8"/>
      <c r="D3" s="8"/>
      <c r="E3" s="8"/>
      <c r="F3" s="8"/>
      <c r="G3" s="8"/>
      <c r="H3" s="8"/>
      <c r="I3" s="8"/>
      <c r="J3" s="9"/>
    </row>
    <row r="4" spans="1:10" ht="13.5" customHeight="1" x14ac:dyDescent="0.25">
      <c r="A4" s="3"/>
      <c r="B4" s="7" t="s">
        <v>59</v>
      </c>
      <c r="C4" s="8"/>
      <c r="D4" s="8"/>
      <c r="E4" s="8"/>
      <c r="F4" s="8"/>
      <c r="G4" s="8"/>
      <c r="H4" s="8"/>
      <c r="I4" s="8"/>
      <c r="J4" s="9"/>
    </row>
    <row r="5" spans="1:10" x14ac:dyDescent="0.25">
      <c r="A5" s="3"/>
      <c r="B5" s="10">
        <f>+'04'!C7</f>
        <v>45565</v>
      </c>
      <c r="C5" s="8"/>
      <c r="D5" s="8"/>
      <c r="E5" s="8"/>
      <c r="F5" s="8"/>
      <c r="G5" s="8"/>
      <c r="H5" s="8"/>
      <c r="I5" s="8"/>
      <c r="J5" s="9"/>
    </row>
    <row r="6" spans="1:10" x14ac:dyDescent="0.25">
      <c r="A6" s="3"/>
      <c r="B6" s="7" t="s">
        <v>61</v>
      </c>
      <c r="C6" s="8"/>
      <c r="D6" s="8"/>
      <c r="E6" s="8"/>
      <c r="F6" s="8"/>
      <c r="G6" s="8"/>
      <c r="H6" s="8"/>
      <c r="I6" s="8"/>
      <c r="J6" s="9"/>
    </row>
    <row r="7" spans="1:10" s="11" customFormat="1" ht="90" x14ac:dyDescent="0.25">
      <c r="B7" s="12" t="s">
        <v>38</v>
      </c>
      <c r="C7" s="12" t="s">
        <v>39</v>
      </c>
      <c r="D7" s="12" t="s">
        <v>40</v>
      </c>
      <c r="E7" s="12" t="s">
        <v>41</v>
      </c>
      <c r="F7" s="12" t="s">
        <v>42</v>
      </c>
      <c r="G7" s="12" t="s">
        <v>43</v>
      </c>
      <c r="H7" s="12" t="s">
        <v>44</v>
      </c>
      <c r="I7" s="12" t="s">
        <v>45</v>
      </c>
      <c r="J7" s="38" t="s">
        <v>62</v>
      </c>
    </row>
    <row r="8" spans="1:10" x14ac:dyDescent="0.25">
      <c r="B8" s="13" t="s">
        <v>107</v>
      </c>
      <c r="C8" s="14" t="s">
        <v>108</v>
      </c>
      <c r="D8" s="15" t="s">
        <v>109</v>
      </c>
      <c r="E8" s="16">
        <v>44491</v>
      </c>
      <c r="F8" s="17" t="s">
        <v>91</v>
      </c>
      <c r="G8" s="18">
        <v>5957577.8399999999</v>
      </c>
      <c r="H8" s="18">
        <v>5957577.8399999999</v>
      </c>
      <c r="I8" s="18">
        <v>5957577.8399999999</v>
      </c>
      <c r="J8" s="161">
        <f>+I8/'01'!$C$19</f>
        <v>0.8594144910314695</v>
      </c>
    </row>
    <row r="9" spans="1:10" x14ac:dyDescent="0.25">
      <c r="B9" s="19" t="s">
        <v>107</v>
      </c>
      <c r="C9" s="20" t="s">
        <v>108</v>
      </c>
      <c r="D9" s="182" t="s">
        <v>109</v>
      </c>
      <c r="E9" s="183">
        <v>44501</v>
      </c>
      <c r="F9" s="184" t="s">
        <v>91</v>
      </c>
      <c r="G9" s="185">
        <v>826915.55</v>
      </c>
      <c r="H9" s="185">
        <v>826915.55</v>
      </c>
      <c r="I9" s="185">
        <v>826915.55</v>
      </c>
      <c r="J9" s="162">
        <f>+I9/'01'!$C$19</f>
        <v>0.11928727170927871</v>
      </c>
    </row>
    <row r="10" spans="1:10" x14ac:dyDescent="0.25">
      <c r="B10" s="22"/>
      <c r="C10" s="23"/>
      <c r="D10" s="23"/>
      <c r="E10" s="24"/>
      <c r="F10" s="25"/>
      <c r="G10" s="26"/>
      <c r="H10" s="26"/>
      <c r="I10" s="26"/>
      <c r="J10" s="163"/>
    </row>
    <row r="11" spans="1:10" x14ac:dyDescent="0.25">
      <c r="B11" s="19"/>
      <c r="C11" s="20"/>
      <c r="D11" s="20"/>
      <c r="E11" s="28" t="s">
        <v>110</v>
      </c>
      <c r="F11" s="28"/>
      <c r="G11" s="29">
        <f>+'01'!C8</f>
        <v>151894.00000000012</v>
      </c>
      <c r="H11" s="30" t="s">
        <v>111</v>
      </c>
      <c r="I11" s="30" t="s">
        <v>111</v>
      </c>
      <c r="J11" s="164"/>
    </row>
    <row r="12" spans="1:10" x14ac:dyDescent="0.25">
      <c r="B12" s="19"/>
      <c r="C12" s="20"/>
      <c r="D12" s="20"/>
      <c r="E12" s="28" t="s">
        <v>112</v>
      </c>
      <c r="F12" s="28"/>
      <c r="G12" s="29">
        <f>+'01'!C16</f>
        <v>8242.57</v>
      </c>
      <c r="H12" s="30" t="s">
        <v>111</v>
      </c>
      <c r="I12" s="30" t="s">
        <v>111</v>
      </c>
      <c r="J12" s="21"/>
    </row>
    <row r="13" spans="1:10" x14ac:dyDescent="0.25">
      <c r="B13" s="19"/>
      <c r="C13" s="20"/>
      <c r="D13" s="20"/>
      <c r="E13" s="28" t="s">
        <v>113</v>
      </c>
      <c r="F13" s="28"/>
      <c r="G13" s="31">
        <v>0</v>
      </c>
      <c r="H13" s="30" t="s">
        <v>111</v>
      </c>
      <c r="I13" s="30" t="s">
        <v>111</v>
      </c>
      <c r="J13" s="21"/>
    </row>
    <row r="14" spans="1:10" x14ac:dyDescent="0.25">
      <c r="B14" s="22"/>
      <c r="C14" s="27"/>
      <c r="D14" s="27"/>
      <c r="E14" s="32" t="s">
        <v>114</v>
      </c>
      <c r="F14" s="32"/>
      <c r="G14" s="33">
        <f>+I8+I9+I10+G11-G12</f>
        <v>6928144.8199999994</v>
      </c>
      <c r="H14" s="34">
        <f>SUM(H8:H10)</f>
        <v>6784493.3899999997</v>
      </c>
      <c r="I14" s="34">
        <f>SUM(I8:I10)</f>
        <v>6784493.3899999997</v>
      </c>
      <c r="J14" s="165"/>
    </row>
    <row r="15" spans="1:10" x14ac:dyDescent="0.25">
      <c r="I15" s="35"/>
    </row>
    <row r="16" spans="1:10" x14ac:dyDescent="0.25">
      <c r="B16" s="6" t="s">
        <v>74</v>
      </c>
      <c r="C16" s="36"/>
      <c r="D16" s="36"/>
      <c r="E16" s="36"/>
      <c r="F16" s="36"/>
      <c r="G16" s="36"/>
      <c r="H16" s="166"/>
      <c r="I16" s="37"/>
      <c r="J16" s="36"/>
    </row>
    <row r="17" spans="2:11" x14ac:dyDescent="0.25">
      <c r="B17" s="7" t="s">
        <v>72</v>
      </c>
      <c r="C17" s="8"/>
      <c r="D17" s="8"/>
      <c r="E17" s="8"/>
      <c r="F17" s="8"/>
      <c r="G17" s="8"/>
      <c r="H17" s="8"/>
      <c r="I17" s="8"/>
      <c r="J17" s="9"/>
    </row>
    <row r="18" spans="2:11" x14ac:dyDescent="0.25">
      <c r="B18" s="7" t="s">
        <v>59</v>
      </c>
      <c r="C18" s="8"/>
      <c r="D18" s="8"/>
      <c r="E18" s="8"/>
      <c r="F18" s="8"/>
      <c r="G18" s="8"/>
      <c r="H18" s="8"/>
      <c r="I18" s="8"/>
      <c r="J18" s="9"/>
    </row>
    <row r="19" spans="2:11" x14ac:dyDescent="0.25">
      <c r="B19" s="10">
        <f>+'04'!D7</f>
        <v>45199</v>
      </c>
      <c r="C19" s="8"/>
      <c r="D19" s="8"/>
      <c r="E19" s="8"/>
      <c r="F19" s="8"/>
      <c r="G19" s="8"/>
      <c r="H19" s="8"/>
      <c r="I19" s="8"/>
      <c r="J19" s="9"/>
    </row>
    <row r="20" spans="2:11" x14ac:dyDescent="0.25">
      <c r="B20" s="7" t="s">
        <v>61</v>
      </c>
      <c r="C20" s="8"/>
      <c r="D20" s="8"/>
      <c r="E20" s="8"/>
      <c r="F20" s="8"/>
      <c r="G20" s="8"/>
      <c r="H20" s="8"/>
      <c r="I20" s="8"/>
      <c r="J20" s="9"/>
    </row>
    <row r="21" spans="2:11" ht="90" x14ac:dyDescent="0.25">
      <c r="B21" s="38" t="s">
        <v>38</v>
      </c>
      <c r="C21" s="38" t="s">
        <v>39</v>
      </c>
      <c r="D21" s="38" t="s">
        <v>40</v>
      </c>
      <c r="E21" s="38" t="s">
        <v>41</v>
      </c>
      <c r="F21" s="38" t="s">
        <v>42</v>
      </c>
      <c r="G21" s="38" t="s">
        <v>43</v>
      </c>
      <c r="H21" s="38" t="s">
        <v>44</v>
      </c>
      <c r="I21" s="38" t="s">
        <v>45</v>
      </c>
      <c r="J21" s="38" t="s">
        <v>62</v>
      </c>
    </row>
    <row r="22" spans="2:11" x14ac:dyDescent="0.25">
      <c r="B22" s="13" t="s">
        <v>107</v>
      </c>
      <c r="C22" s="14" t="s">
        <v>108</v>
      </c>
      <c r="D22" s="15" t="s">
        <v>109</v>
      </c>
      <c r="E22" s="16">
        <v>44491</v>
      </c>
      <c r="F22" s="17" t="s">
        <v>91</v>
      </c>
      <c r="G22" s="18">
        <v>5957577.8399999999</v>
      </c>
      <c r="H22" s="18">
        <v>5957577.8399999999</v>
      </c>
      <c r="I22" s="18">
        <v>5957577.8399999999</v>
      </c>
      <c r="J22" s="180">
        <v>0.84940000000000004</v>
      </c>
      <c r="K22" s="178"/>
    </row>
    <row r="23" spans="2:11" x14ac:dyDescent="0.25">
      <c r="B23" s="22" t="s">
        <v>107</v>
      </c>
      <c r="C23" s="27" t="s">
        <v>108</v>
      </c>
      <c r="D23" s="23" t="s">
        <v>109</v>
      </c>
      <c r="E23" s="24">
        <v>44501</v>
      </c>
      <c r="F23" s="25" t="s">
        <v>91</v>
      </c>
      <c r="G23" s="26">
        <v>826915.55</v>
      </c>
      <c r="H23" s="26">
        <v>826915.55</v>
      </c>
      <c r="I23" s="26">
        <v>826915.55</v>
      </c>
      <c r="J23" s="181">
        <v>0.1179</v>
      </c>
    </row>
    <row r="24" spans="2:11" x14ac:dyDescent="0.25">
      <c r="B24" s="19"/>
      <c r="C24" s="20"/>
      <c r="D24" s="20"/>
      <c r="E24" s="28" t="s">
        <v>110</v>
      </c>
      <c r="F24" s="28"/>
      <c r="G24" s="29">
        <f>+'01'!D8</f>
        <v>188197.06000000017</v>
      </c>
      <c r="H24" s="30" t="s">
        <v>111</v>
      </c>
      <c r="I24" s="30" t="s">
        <v>111</v>
      </c>
      <c r="J24" s="164"/>
    </row>
    <row r="25" spans="2:11" x14ac:dyDescent="0.25">
      <c r="B25" s="19"/>
      <c r="C25" s="20"/>
      <c r="D25" s="20"/>
      <c r="E25" s="28" t="s">
        <v>112</v>
      </c>
      <c r="F25" s="28"/>
      <c r="G25" s="29">
        <f>+'01'!D16</f>
        <v>8168.7900000000072</v>
      </c>
      <c r="H25" s="30" t="s">
        <v>111</v>
      </c>
      <c r="I25" s="30" t="s">
        <v>111</v>
      </c>
      <c r="J25" s="21"/>
    </row>
    <row r="26" spans="2:11" x14ac:dyDescent="0.25">
      <c r="B26" s="19"/>
      <c r="C26" s="20"/>
      <c r="D26" s="20"/>
      <c r="E26" s="28" t="s">
        <v>113</v>
      </c>
      <c r="F26" s="28"/>
      <c r="G26" s="31">
        <v>0</v>
      </c>
      <c r="H26" s="30" t="s">
        <v>111</v>
      </c>
      <c r="I26" s="30" t="s">
        <v>111</v>
      </c>
      <c r="J26" s="21"/>
    </row>
    <row r="27" spans="2:11" x14ac:dyDescent="0.25">
      <c r="B27" s="22"/>
      <c r="C27" s="27"/>
      <c r="D27" s="27"/>
      <c r="E27" s="32" t="s">
        <v>114</v>
      </c>
      <c r="F27" s="32"/>
      <c r="G27" s="176">
        <f>+I22+I23+G24-G25</f>
        <v>6964521.6600000001</v>
      </c>
      <c r="H27" s="34">
        <v>6784493.3899999997</v>
      </c>
      <c r="I27" s="34">
        <v>6784493.3899999997</v>
      </c>
      <c r="J27" s="167"/>
    </row>
    <row r="28" spans="2:11" x14ac:dyDescent="0.25">
      <c r="I28" s="35"/>
    </row>
    <row r="31" spans="2:11" x14ac:dyDescent="0.25">
      <c r="I31" s="168"/>
    </row>
  </sheetData>
  <hyperlinks>
    <hyperlink ref="A1" location="INDICE!A1" display="INDICE" xr:uid="{DD3F4B20-8830-4284-ADF0-153AC9D59580}"/>
  </hyperlink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1ixSciXN2PDYZuj4PbnQkpByJ8q00cLigMUbR8uU8fk=</DigestValue>
    </Reference>
    <Reference Type="http://www.w3.org/2000/09/xmldsig#Object" URI="#idOfficeObject">
      <DigestMethod Algorithm="http://www.w3.org/2001/04/xmlenc#sha256"/>
      <DigestValue>6szIHQYCDs9tZfyAEG8s43L1Xg6lWFblLlApCYZPnrk=</DigestValue>
    </Reference>
    <Reference Type="http://uri.etsi.org/01903#SignedProperties" URI="#idSignedProperties">
      <Transforms>
        <Transform Algorithm="http://www.w3.org/TR/2001/REC-xml-c14n-20010315"/>
      </Transforms>
      <DigestMethod Algorithm="http://www.w3.org/2001/04/xmlenc#sha256"/>
      <DigestValue>XHs3V3M9cLwMZb0RtptCFmj+jnUHnGK+getou8L50o0=</DigestValue>
    </Reference>
  </SignedInfo>
  <SignatureValue>oNMoW6IL03euHk7Eggu/U6FgLeN/zVuj5ycnqBAOVmcfI194+5TiuQPtl6qB07HAzGq2cmS8kqDT
syGfdYUpfNLQLZBfB/QusZYTs6QxxOPHVOleMoneb899H0KWLAAc/N7WzSjHFzr7b4wg35WtouWh
ioH9l/Gs9n8RAeiamJ15Hj7qHVY2hMBhLJuxL/QkFrzhYK6zN80YkzqPfUHYhr9jOmKEDhV+FEuA
s4Tpig/DJhkdyYA9wgDBMB8yYzjjX6Z8aO5oiysJouZP58p4FNFmZSJBvQ7Qay4VLzBXvC7E4BET
O6W3HJ9fq2qsizpWiSz13OMoltAaziCu1aWW3g==</SignatureValue>
  <KeyInfo>
    <X509Data>
      <X509Certificate>MIIIgzCCBmugAwIBAgIICXObfQmYPu8wDQYJKoZIhvcNAQELBQAwWjEaMBgGA1UEAwwRQ0EtRE9DVU1FTlRBIFMuQS4xFjAUBgNVBAUTDVJVQzgwMDUwMTcyLTExFzAVBgNVBAoMDkRPQ1VNRU5UQSBTLkEuMQswCQYDVQQGEwJQWTAeFw0yMzA1MTcxNTA0MDBaFw0yNTA1MTYxNTA0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L5FcC3VPRURSFu03HWE9gpVzS5E1U7oE7KyAazcSaMTXYguQ4E5Xt8W416vNStK6KqZeZ56rASRh8EvryIodxPjrV3Ng0u3+u1kEY6VLVqFU466lyIJ/gshpb8hS0Xlry30g1cJ2dDqQ8KvHosAb/2J32yWAGD12xt1jC4BJ1GNUxGbsWRD3zMkcreGKaxddDeiN9HsmTvhwFGq40/pkNob5udx4AvUWzjFyu+clRHQn6xcJHvpImuRf75HR4L16YRvrrdXmeQ2Occ8Wlh0OLDLqyRuLmDeWijnB+lCwMFy00rjhjjGau2jHFT6xR481lDkBDYJJdX234qiqLR2BR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BYS7htHzCcTmA/B2f2PL1tE05QQMA4GA1UdDwEB/wQEAwIF4DANBgkqhkiG9w0BAQsFAAOCAgEAGfc0JsKLIijtDZ00AGIdbj6LX6EpILQ1n9Gh28V0hOOJWENsVC7d0luPwaBlSTrv128WwVKlEG4N0G2MJGmwVF4taOfTrKIoR7UbmjeMKkPGORT0C988Qi1y/QtsLYBe1f7l+5QLV8iZTVM6s3Z4uYNGJCbZ2zROainnSY3YKuEL9LFeJ3mAtoMJfPQZQcBbMZCquqOe+/u5Wi2LimP9Yrt7utW4GVZmmDgXTgnmbnvh8P/Hn6r0Gqc/NeYGcKzDt5dUHpgJaMRXFtYkYKB7DZ5KQRFxCWlbir19Y9LRBcTbaPBiVIy7wSomVJqYpC4tboQQ/hVv0Ld8Vbf0EZBEfe/XWD9S47DtBhYyNHQPLRXrSj0/uU8vQm/5Gel1v1U/3GhoNU1vtlnPvAluY5IXoBnsad8W9BJRF9Xnqih6HvmmxLj4yIJFoHXyUafhbaISL9pvtfkHQBRM22+ztUwb+9AgN+4YQUN9X1Q3H8Kd83hBnKqd6jgQ34I95+NpCngGwtSYzUAZbUeTtjCzgv8mUlweLc6Ry+oPUKn/6GBUVNBX/SkmowE8IUBNoSlrS7Un+snHbGvglifnt1908RXR3rUckajXnBO6JM/TMx4rNam4SqEebr746mxE2algyHYOpXdHXxIHnBLJ1PKBtHXdKdGyV2HbGsI2b9c5mgeDRp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n4mJW3MCKP573RcB9LZzC36CnOhzmUlr0PiSEyMRalM=</DigestValue>
      </Reference>
      <Reference URI="/xl/printerSettings/printerSettings1.bin?ContentType=application/vnd.openxmlformats-officedocument.spreadsheetml.printerSettings">
        <DigestMethod Algorithm="http://www.w3.org/2001/04/xmlenc#sha256"/>
        <DigestValue>venG1crPrvcDmLPjvqW7Ttg2mLx+KkjsQpL6aEICvXU=</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venG1crPrvcDmLPjvqW7Ttg2mLx+KkjsQpL6aEICvXU=</DigestValue>
      </Reference>
      <Reference URI="/xl/printerSettings/printerSettings4.bin?ContentType=application/vnd.openxmlformats-officedocument.spreadsheetml.printerSettings">
        <DigestMethod Algorithm="http://www.w3.org/2001/04/xmlenc#sha256"/>
        <DigestValue>9Ho1iFzQSWRWUVfcWCvH/QIwWq4Cfk7HwHabP9Vk9MI=</DigestValue>
      </Reference>
      <Reference URI="/xl/printerSettings/printerSettings5.bin?ContentType=application/vnd.openxmlformats-officedocument.spreadsheetml.printerSettings">
        <DigestMethod Algorithm="http://www.w3.org/2001/04/xmlenc#sha256"/>
        <DigestValue>cSFr9m1yGacZmId1E2+uZcLWKT3K839QVb7y7aJGG2s=</DigestValue>
      </Reference>
      <Reference URI="/xl/sharedStrings.xml?ContentType=application/vnd.openxmlformats-officedocument.spreadsheetml.sharedStrings+xml">
        <DigestMethod Algorithm="http://www.w3.org/2001/04/xmlenc#sha256"/>
        <DigestValue>mD42/x7qxCYsOeFq2XuSp9mlDgT9cfR7mI+5PjR333c=</DigestValue>
      </Reference>
      <Reference URI="/xl/styles.xml?ContentType=application/vnd.openxmlformats-officedocument.spreadsheetml.styles+xml">
        <DigestMethod Algorithm="http://www.w3.org/2001/04/xmlenc#sha256"/>
        <DigestValue>hCOZ3/+xhqSLswrYHeo5SgJCIf0AKbbbuWQ8GQLTDoI=</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5jeKl50XVo88g532UDF+jeeBwRL7vV33sWqA8MNqrQU=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SNaw5l3YXjz0XzlihUBjwVsuDL8IY5KzIlcV1uWN2tk=</DigestValue>
      </Reference>
      <Reference URI="/xl/worksheets/sheet2.xml?ContentType=application/vnd.openxmlformats-officedocument.spreadsheetml.worksheet+xml">
        <DigestMethod Algorithm="http://www.w3.org/2001/04/xmlenc#sha256"/>
        <DigestValue>QANtFm88iN8Q37faygdJBMUHnijZWYjrDFmNsRZKM68=</DigestValue>
      </Reference>
      <Reference URI="/xl/worksheets/sheet3.xml?ContentType=application/vnd.openxmlformats-officedocument.spreadsheetml.worksheet+xml">
        <DigestMethod Algorithm="http://www.w3.org/2001/04/xmlenc#sha256"/>
        <DigestValue>HOnCGETEW+eYYU31XYqlLYKVy95VABOB83y/94gzYSU=</DigestValue>
      </Reference>
      <Reference URI="/xl/worksheets/sheet4.xml?ContentType=application/vnd.openxmlformats-officedocument.spreadsheetml.worksheet+xml">
        <DigestMethod Algorithm="http://www.w3.org/2001/04/xmlenc#sha256"/>
        <DigestValue>jhz0qGeC7Rigmf6UTSt+CMOvBiPsplMiPNj96UqOGv8=</DigestValue>
      </Reference>
      <Reference URI="/xl/worksheets/sheet5.xml?ContentType=application/vnd.openxmlformats-officedocument.spreadsheetml.worksheet+xml">
        <DigestMethod Algorithm="http://www.w3.org/2001/04/xmlenc#sha256"/>
        <DigestValue>Pe4tE+y3S+D/dYoD8iyFFp37AXc/hYqMztSNo0B/PMs=</DigestValue>
      </Reference>
      <Reference URI="/xl/worksheets/sheet6.xml?ContentType=application/vnd.openxmlformats-officedocument.spreadsheetml.worksheet+xml">
        <DigestMethod Algorithm="http://www.w3.org/2001/04/xmlenc#sha256"/>
        <DigestValue>qYBYrmxBCC76+1Kes5sovasS/Xfc6vaywdyuCdoGcvQ=</DigestValue>
      </Reference>
      <Reference URI="/xl/worksheets/sheet7.xml?ContentType=application/vnd.openxmlformats-officedocument.spreadsheetml.worksheet+xml">
        <DigestMethod Algorithm="http://www.w3.org/2001/04/xmlenc#sha256"/>
        <DigestValue>XsZMf3vgyfBQuOVzFSG/nAZVMGJ8llcG/Jp5Harp57s=</DigestValue>
      </Reference>
      <Reference URI="/xl/worksheets/sheet8.xml?ContentType=application/vnd.openxmlformats-officedocument.spreadsheetml.worksheet+xml">
        <DigestMethod Algorithm="http://www.w3.org/2001/04/xmlenc#sha256"/>
        <DigestValue>GX8VslKF3ZJiQwizxO/PvZC41ids9O3aURtucxDodOU=</DigestValue>
      </Reference>
    </Manifest>
    <SignatureProperties>
      <SignatureProperty Id="idSignatureTime" Target="#idPackageSignature">
        <mdssi:SignatureTime xmlns:mdssi="http://schemas.openxmlformats.org/package/2006/digital-signature">
          <mdssi:Format>YYYY-MM-DDThh:mm:ssTZD</mdssi:Format>
          <mdssi:Value>2024-10-30T15:07:12Z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16.0.18025/26</OfficeVersion>
          <ApplicationVersion>16.0.18025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2024-10-30T15:07:12Z</xd:SigningTime>
          <xd:SigningCertificate>
            <xd:Cert>
              <xd:CertDigest>
                <DigestMethod Algorithm="http://www.w3.org/2001/04/xmlenc#sha256"/>
                <DigestValue>l6lxiiP59SJi/5nh819vkP3cZ82yAtfy/mmcIE9cjTg=</DigestValue>
              </xd:CertDigest>
              <xd:IssuerSerial>
                <X509IssuerName>C=PY, O=DOCUMENTA S.A., SERIALNUMBER=RUC80050172-1, CN=CA-DOCUMENTA S.A.</X509IssuerName>
                <X509SerialNumber>681058929997266671</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HugB6Ut7gO+2QvlAmKe1uRe8KdmiXRxiQQMCmWP/4ko=</DigestValue>
    </Reference>
    <Reference Type="http://www.w3.org/2000/09/xmldsig#Object" URI="#idOfficeObject">
      <DigestMethod Algorithm="http://www.w3.org/2001/04/xmlenc#sha256"/>
      <DigestValue>irWzHA78Ic66JAErfRgmjdTGksMkEjBtE3XpT/Ve1w0=</DigestValue>
    </Reference>
    <Reference Type="http://uri.etsi.org/01903#SignedProperties" URI="#idSignedProperties">
      <Transforms>
        <Transform Algorithm="http://www.w3.org/TR/2001/REC-xml-c14n-20010315"/>
      </Transforms>
      <DigestMethod Algorithm="http://www.w3.org/2001/04/xmlenc#sha256"/>
      <DigestValue>QO9uusvjsJzHX8+3bxPs/0qEu+vFzuvj6cRtlJybc5A=</DigestValue>
    </Reference>
  </SignedInfo>
  <SignatureValue>Ciyf6qqV16ENKPQluQF0zY04rMlEga37MAxt5kyNphQRam80V7a7UTsLXCLzmDnhsjCNXYO7x3QT
Cez/Rs1KC9s1XA9i1sqRmQtzoWyXM+WJz1qkrSFQ14bEzAjJwXE4Vi5T8PtkpGRlkFyzw6jvtPv/
WrXAhEerw0QjnUjVu9wYnM1q93dO778XUlE7rnYimfIijuBZwxjKgZ5MkWbzUtC5VH+9vmMnmGu5
9pFUn9SRLI1OUYWGe9zq1kSkUzZKI1e2ZbCx0p0XTg0JIpcAIAqY/jeSL/HVfHr4Ywvb2uurvAIk
LYfm6YGGuRKUfADDY1ERH5DnIaav+odAfIY3nA==</SignatureValue>
  <KeyInfo>
    <X509Data>
      <X509Certificate>MIIIhjCCBm6gAwIBAgIIXJ5MIypwS4YwDQYJKoZIhvcNAQELBQAwWjEaMBgGA1UEAwwRQ0EtRE9DVU1FTlRBIFMuQS4xFjAUBgNVBAUTDVJVQzgwMDUwMTcyLTExFzAVBgNVBAoMDkRPQ1VNRU5UQSBTLkEuMQswCQYDVQQGEwJQWTAeFw0yMzA1MTcxNTI0MDBaFw0yNTA1MTYxNTI0MDBaMIG9MSUwIwYDVQQDDBxDRVNBUiBFU1RFQkFOIFBBUkVERVMgRlJBTkNPMRIwEAYDVQQFEwlDSTE0OTYwMDUxFjAUBgNVBCoMDUNFU0FSIEVTVEVCQU4xFzAVBgNVBAQMDlBBUkVERVMgRlJBTkNPMQswCQYDVQQLDAJGMjE1MDMGA1UECgwsQ0VSVElGSUNBRE8gQ1VBTElGSUNBRE8gREUgRklSTUEgRUxFQ1RST05JQ0ExCzAJBgNVBAYTAlBZMIIBIjANBgkqhkiG9w0BAQEFAAOCAQ8AMIIBCgKCAQEAwlI0DNkLtXLWRALotE+gAcme2isqBCXWEREHLnXcCLSaxeC8XAxhU9O5Vnvx43Td/Z0SQXWC7weKgp8ETTzIGAgMqe00RdnVhjUII1eiNopvtcMGHIzie0xTr6ihMhtWXPMoy7HKEmX0kKLAiQ0jE2MrfD/aB0dftJxfZ3FkuVh/W+CHpsiryt+sicOx0fDAvYsc5lcP+tqieNCB+h7xdRnR3aAe40wZyUgDgXSTDtKi25ccvlZGre5AYJ5N1ZgOrc2wJm+qhGpCCBgaKk08klce0VAv1IKOWKSJg8egFn6p3Dk38Ks2KImFkMxIvUjN2I50yUuLUXNQfy4BMncdKQIDAQABo4ID6jCCA+YwDAYDVR0TAQH/BAIwADAfBgNVHSMEGDAWgBShPYUrzdgslh85AgyfUztY2JULezCBlAYIKwYBBQUHAQEEgYcwgYQwVQYIKwYBBQUHMAKGSWh0dHBzOi8vd3d3LmRpZ2l0by5jb20ucHkvdXBsb2Fkcy9jZXJ0aWZpY2Fkby1kb2N1bWVudGEtc2EtMTUzNTExNzc3MS5jcnQwKwYIKwYBBQUHMAGGH2h0dHBzOi8vd3d3LmRpZ2l0by5jb20ucHkvb2NzcC8wTQYDVR0RBEYwRIEWY3BhcmVkZXN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GCro6NaQ1qEpv6f+3u4qW7A5iXoMA4GA1UdDwEB/wQEAwIF4DANBgkqhkiG9w0BAQsFAAOCAgEAJf17FTdJJez/7kSU0qXT0me58okaD8SegX5NoFrXGkEnt2eByKwi/4U4RqkKGEToJewMBFtXjSp0LbTJf8qYQP5iYO+l9/BOJjOSRRtegszgRLQybwDX+O+/Ry7VbBA+9DX4qLD8Uh1A1sQxDYVbZXQSkiAfteNxMu37qhsrEGclC1r3f751WsnYvyjVOFSqD1JFFManjUlRTF3V15UUpIZRPO3u8jUko8V3CVaAyQMnMQICAiS8c1aIILtmlIFZ4U0W9+OrPLsQxTGLoc4Xo++mf/i5lkq1WJT2yh65AWiLdEksIj/SSGjbgUjd3Qy2xiwN4KiS064VIPFDf7CynwkX+MM906emQJm0yLv50UaSO7qwatOozsPbRHBaNaSZwcjfh/RipQ9mEXeoeQ8jYBlVVYycQAIjCuIdFTOvivR2mM6tL1JD26b4NMiL1obHrttZtm674WXtobxMKlldTUKRImypGLw7Yw48NvDdqDLnYynTv3DGy1A/Y/zmJHbvNGWissIZhEMJdnjNv8Mneqwkr046K0a22g9O/wQKFKzgwZgvJfBkO1fgHYJZLDMyonpYczZHzhG7kvk7C6lf67bxTJ3MHRMIKAVGXh9QgbBjWyuGmuIhQElBSVEKNvlocFJIWP2IqoYiZVj1xqGE95NMJNBT8cSgeWyVbj/yX1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n4mJW3MCKP573RcB9LZzC36CnOhzmUlr0PiSEyMRalM=</DigestValue>
      </Reference>
      <Reference URI="/xl/printerSettings/printerSettings1.bin?ContentType=application/vnd.openxmlformats-officedocument.spreadsheetml.printerSettings">
        <DigestMethod Algorithm="http://www.w3.org/2001/04/xmlenc#sha256"/>
        <DigestValue>venG1crPrvcDmLPjvqW7Ttg2mLx+KkjsQpL6aEICvXU=</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venG1crPrvcDmLPjvqW7Ttg2mLx+KkjsQpL6aEICvXU=</DigestValue>
      </Reference>
      <Reference URI="/xl/printerSettings/printerSettings4.bin?ContentType=application/vnd.openxmlformats-officedocument.spreadsheetml.printerSettings">
        <DigestMethod Algorithm="http://www.w3.org/2001/04/xmlenc#sha256"/>
        <DigestValue>9Ho1iFzQSWRWUVfcWCvH/QIwWq4Cfk7HwHabP9Vk9MI=</DigestValue>
      </Reference>
      <Reference URI="/xl/printerSettings/printerSettings5.bin?ContentType=application/vnd.openxmlformats-officedocument.spreadsheetml.printerSettings">
        <DigestMethod Algorithm="http://www.w3.org/2001/04/xmlenc#sha256"/>
        <DigestValue>cSFr9m1yGacZmId1E2+uZcLWKT3K839QVb7y7aJGG2s=</DigestValue>
      </Reference>
      <Reference URI="/xl/sharedStrings.xml?ContentType=application/vnd.openxmlformats-officedocument.spreadsheetml.sharedStrings+xml">
        <DigestMethod Algorithm="http://www.w3.org/2001/04/xmlenc#sha256"/>
        <DigestValue>mD42/x7qxCYsOeFq2XuSp9mlDgT9cfR7mI+5PjR333c=</DigestValue>
      </Reference>
      <Reference URI="/xl/styles.xml?ContentType=application/vnd.openxmlformats-officedocument.spreadsheetml.styles+xml">
        <DigestMethod Algorithm="http://www.w3.org/2001/04/xmlenc#sha256"/>
        <DigestValue>hCOZ3/+xhqSLswrYHeo5SgJCIf0AKbbbuWQ8GQLTDoI=</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5jeKl50XVo88g532UDF+jeeBwRL7vV33sWqA8MNqrQU=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SNaw5l3YXjz0XzlihUBjwVsuDL8IY5KzIlcV1uWN2tk=</DigestValue>
      </Reference>
      <Reference URI="/xl/worksheets/sheet2.xml?ContentType=application/vnd.openxmlformats-officedocument.spreadsheetml.worksheet+xml">
        <DigestMethod Algorithm="http://www.w3.org/2001/04/xmlenc#sha256"/>
        <DigestValue>QANtFm88iN8Q37faygdJBMUHnijZWYjrDFmNsRZKM68=</DigestValue>
      </Reference>
      <Reference URI="/xl/worksheets/sheet3.xml?ContentType=application/vnd.openxmlformats-officedocument.spreadsheetml.worksheet+xml">
        <DigestMethod Algorithm="http://www.w3.org/2001/04/xmlenc#sha256"/>
        <DigestValue>HOnCGETEW+eYYU31XYqlLYKVy95VABOB83y/94gzYSU=</DigestValue>
      </Reference>
      <Reference URI="/xl/worksheets/sheet4.xml?ContentType=application/vnd.openxmlformats-officedocument.spreadsheetml.worksheet+xml">
        <DigestMethod Algorithm="http://www.w3.org/2001/04/xmlenc#sha256"/>
        <DigestValue>jhz0qGeC7Rigmf6UTSt+CMOvBiPsplMiPNj96UqOGv8=</DigestValue>
      </Reference>
      <Reference URI="/xl/worksheets/sheet5.xml?ContentType=application/vnd.openxmlformats-officedocument.spreadsheetml.worksheet+xml">
        <DigestMethod Algorithm="http://www.w3.org/2001/04/xmlenc#sha256"/>
        <DigestValue>Pe4tE+y3S+D/dYoD8iyFFp37AXc/hYqMztSNo0B/PMs=</DigestValue>
      </Reference>
      <Reference URI="/xl/worksheets/sheet6.xml?ContentType=application/vnd.openxmlformats-officedocument.spreadsheetml.worksheet+xml">
        <DigestMethod Algorithm="http://www.w3.org/2001/04/xmlenc#sha256"/>
        <DigestValue>qYBYrmxBCC76+1Kes5sovasS/Xfc6vaywdyuCdoGcvQ=</DigestValue>
      </Reference>
      <Reference URI="/xl/worksheets/sheet7.xml?ContentType=application/vnd.openxmlformats-officedocument.spreadsheetml.worksheet+xml">
        <DigestMethod Algorithm="http://www.w3.org/2001/04/xmlenc#sha256"/>
        <DigestValue>XsZMf3vgyfBQuOVzFSG/nAZVMGJ8llcG/Jp5Harp57s=</DigestValue>
      </Reference>
      <Reference URI="/xl/worksheets/sheet8.xml?ContentType=application/vnd.openxmlformats-officedocument.spreadsheetml.worksheet+xml">
        <DigestMethod Algorithm="http://www.w3.org/2001/04/xmlenc#sha256"/>
        <DigestValue>GX8VslKF3ZJiQwizxO/PvZC41ids9O3aURtucxDodOU=</DigestValue>
      </Reference>
    </Manifest>
    <SignatureProperties>
      <SignatureProperty Id="idSignatureTime" Target="#idPackageSignature">
        <mdssi:SignatureTime xmlns:mdssi="http://schemas.openxmlformats.org/package/2006/digital-signature">
          <mdssi:Format>YYYY-MM-DDThh:mm:ssTZD</mdssi:Format>
          <mdssi:Value>2024-10-30T18:08:25Z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16.0.18025/26</OfficeVersion>
          <ApplicationVersion>16.0.18025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2024-10-30T18:08:25Z</xd:SigningTime>
          <xd:SigningCertificate>
            <xd:Cert>
              <xd:CertDigest>
                <DigestMethod Algorithm="http://www.w3.org/2001/04/xmlenc#sha256"/>
                <DigestValue>M0ZiuzHacODt1A0nFYHbT612HzLe0fo14GIMyuEa6Rg=</DigestValue>
              </xd:CertDigest>
              <xd:IssuerSerial>
                <X509IssuerName>C=PY, O=DOCUMENTA S.A., SERIALNUMBER=RUC80050172-1, CN=CA-DOCUMENTA S.A.</X509IssuerName>
                <X509SerialNumber>6673855411729222534</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Indication>
        </xd:SignedDataObject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CARATULA</vt:lpstr>
      <vt:lpstr>INDICE</vt:lpstr>
      <vt:lpstr>01</vt:lpstr>
      <vt:lpstr>02</vt:lpstr>
      <vt:lpstr>03</vt:lpstr>
      <vt:lpstr>04</vt:lpstr>
      <vt:lpstr>05</vt:lpstr>
      <vt:lpstr>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2024-10-30T15:06:13Z</dcterms:modified>
</cp:coreProperties>
</file>