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204" documentId="10_ncr:200_{24B187D7-A1BF-43BA-93F4-78DEB2BE283F}" xr6:coauthVersionLast="47" xr6:coauthVersionMax="47" xr10:uidLastSave="{C8E1E00B-C8A0-49EA-8518-3680CA97FF1A}"/>
  <bookViews>
    <workbookView xWindow="-120" yWindow="-120" windowWidth="29040" windowHeight="15840" tabRatio="719" activeTab="7" xr2:uid="{00000000-000D-0000-FFFF-FFFF00000000}"/>
  </bookViews>
  <sheets>
    <sheet name="CARATULA" sheetId="18" r:id="rId1"/>
    <sheet name="INDICE" sheetId="17" r:id="rId2"/>
    <sheet name="01" sheetId="1" r:id="rId3"/>
    <sheet name="02" sheetId="2" r:id="rId4"/>
    <sheet name="03" sheetId="3" r:id="rId5"/>
    <sheet name="04" sheetId="4" r:id="rId6"/>
    <sheet name="05" sheetId="5" r:id="rId7"/>
    <sheet name="06" sheetId="9" r:id="rId8"/>
    <sheet name="Hoja1" sheetId="19" state="hidden" r:id="rId9"/>
  </sheets>
  <definedNames>
    <definedName name="_xlnm._FilterDatabase" localSheetId="7" hidden="1">'06'!$A$10:$AM$315</definedName>
    <definedName name="OLE_LINK2" localSheetId="6">'05'!$B$6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17" i="9" l="1"/>
  <c r="K317" i="9"/>
  <c r="J317" i="9"/>
  <c r="J695" i="9"/>
  <c r="K695" i="9"/>
  <c r="L695" i="9"/>
  <c r="M695" i="9"/>
  <c r="D136" i="5"/>
  <c r="B321" i="9" l="1"/>
  <c r="B5" i="9"/>
  <c r="C24" i="4"/>
  <c r="C136" i="5" l="1"/>
  <c r="E3" i="19" l="1"/>
  <c r="E4" i="19"/>
  <c r="E5" i="19"/>
  <c r="E6" i="19"/>
  <c r="E7" i="19"/>
  <c r="E8" i="19"/>
  <c r="E9" i="19"/>
  <c r="E10" i="19"/>
  <c r="E11" i="19"/>
  <c r="E12" i="19"/>
  <c r="E13" i="19"/>
  <c r="E14" i="19"/>
  <c r="E15" i="19"/>
  <c r="E16" i="19"/>
  <c r="E17" i="19"/>
  <c r="E18" i="19"/>
  <c r="E19" i="19"/>
  <c r="E20" i="19"/>
  <c r="E21" i="19"/>
  <c r="E22" i="19"/>
  <c r="E23" i="19"/>
  <c r="E2" i="19"/>
  <c r="D130" i="5"/>
  <c r="D124" i="5"/>
  <c r="D117" i="5"/>
  <c r="D112" i="5"/>
  <c r="E88" i="5"/>
  <c r="D29" i="4"/>
  <c r="D24" i="4"/>
  <c r="D16" i="2"/>
  <c r="D11" i="2"/>
  <c r="D7" i="2"/>
  <c r="D7" i="4" s="1"/>
  <c r="E86" i="5" s="1"/>
  <c r="D110" i="5" s="1"/>
  <c r="D17" i="1"/>
  <c r="D12" i="1"/>
  <c r="C137" i="5"/>
  <c r="D122" i="5" l="1"/>
  <c r="D115" i="5"/>
  <c r="E24" i="19"/>
  <c r="F22" i="19" s="1"/>
  <c r="D31" i="4"/>
  <c r="D17" i="2"/>
  <c r="D18" i="1"/>
  <c r="C16" i="2"/>
  <c r="D128" i="5" l="1"/>
  <c r="D134" i="5" s="1"/>
  <c r="F8" i="19"/>
  <c r="F2" i="19"/>
  <c r="F17" i="19"/>
  <c r="F10" i="19"/>
  <c r="F12" i="19"/>
  <c r="F5" i="19"/>
  <c r="F21" i="19"/>
  <c r="F14" i="19"/>
  <c r="F16" i="19"/>
  <c r="F9" i="19"/>
  <c r="F18" i="19"/>
  <c r="F3" i="19"/>
  <c r="F7" i="19"/>
  <c r="F11" i="19"/>
  <c r="F15" i="19"/>
  <c r="F19" i="19"/>
  <c r="F4" i="19"/>
  <c r="F20" i="19"/>
  <c r="F13" i="19"/>
  <c r="F6" i="19"/>
  <c r="F23" i="19"/>
  <c r="C11" i="2"/>
  <c r="C17" i="2" s="1"/>
  <c r="C117" i="5" l="1"/>
  <c r="B2" i="2" l="1"/>
  <c r="B2" i="3" s="1"/>
  <c r="B2" i="4" s="1"/>
  <c r="B2" i="5" s="1"/>
  <c r="B4" i="2" l="1"/>
  <c r="B4" i="4" s="1"/>
  <c r="C112" i="5" l="1"/>
  <c r="C17" i="1"/>
  <c r="C12" i="1"/>
  <c r="C12" i="3"/>
  <c r="C18" i="1" l="1"/>
  <c r="C19" i="1" s="1"/>
  <c r="C7" i="2" l="1"/>
  <c r="C7" i="4" s="1"/>
  <c r="D86" i="5" s="1"/>
  <c r="C110" i="5" s="1"/>
  <c r="C122" i="5" l="1"/>
  <c r="C128" i="5" s="1"/>
  <c r="C134" i="5" s="1"/>
  <c r="C115" i="5"/>
  <c r="C130" i="5" l="1"/>
  <c r="C131" i="5"/>
  <c r="C124" i="5"/>
  <c r="D88" i="5"/>
  <c r="E8" i="3" l="1"/>
  <c r="C13" i="3" s="1"/>
  <c r="C29" i="4" l="1"/>
  <c r="C31" i="4" l="1"/>
  <c r="D13" i="3" l="1"/>
  <c r="E14" i="3" l="1"/>
</calcChain>
</file>

<file path=xl/sharedStrings.xml><?xml version="1.0" encoding="utf-8"?>
<sst xmlns="http://schemas.openxmlformats.org/spreadsheetml/2006/main" count="4398" uniqueCount="518">
  <si>
    <t>ACTIVO</t>
  </si>
  <si>
    <t>Cuentas a cobrar</t>
  </si>
  <si>
    <t>TOTAL ACTIVO BRUTO</t>
  </si>
  <si>
    <t>PASIVO</t>
  </si>
  <si>
    <t xml:space="preserve">Rescates a pagar </t>
  </si>
  <si>
    <t xml:space="preserve">TOTAL ACTIVO NETO </t>
  </si>
  <si>
    <t>CUOTAS PARTES EN CIRCULACIÓN</t>
  </si>
  <si>
    <t xml:space="preserve">VALOR CUOTA PARTE AL CIERRE </t>
  </si>
  <si>
    <t>INGRESO</t>
  </si>
  <si>
    <t>TOTAL INGRESOS</t>
  </si>
  <si>
    <t>EGRESOS</t>
  </si>
  <si>
    <t>Comisión por Administración</t>
  </si>
  <si>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</si>
  <si>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</si>
  <si>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</si>
  <si>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</si>
  <si>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</si>
  <si>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</si>
  <si>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</si>
  <si>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</si>
  <si>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</si>
  <si>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</si>
  <si>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</si>
  <si>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</si>
  <si>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Causas de las variaciones del efectivo</t>
  </si>
  <si>
    <t>Actividades Operativas</t>
  </si>
  <si>
    <t>Cambios en activos y pasivos operativos</t>
  </si>
  <si>
    <t>(Aumento) Disminución Intereses a Cobrar</t>
  </si>
  <si>
    <t>Aumento (Disminución) en Acreedores por operación</t>
  </si>
  <si>
    <t>Aumento (Disminución) en Otros Pasivos</t>
  </si>
  <si>
    <t>Flujo neto de efectivo generado por actividades operativas</t>
  </si>
  <si>
    <t>Actividades de financiación</t>
  </si>
  <si>
    <t xml:space="preserve">Rescates </t>
  </si>
  <si>
    <t>Flujo neto de efectivo generado por (utilizado) en actividades de financiación</t>
  </si>
  <si>
    <t>Saldo Final de efectivo</t>
  </si>
  <si>
    <t>Efectivo al inicio del periodo</t>
  </si>
  <si>
    <t>Devolución a disponibilidades</t>
  </si>
  <si>
    <t>Compra de Instrumentos</t>
  </si>
  <si>
    <t>Comisiones pagadas</t>
  </si>
  <si>
    <t>Vencimiento de Instrumentos</t>
  </si>
  <si>
    <t>Tipo de cambio comprador</t>
  </si>
  <si>
    <t xml:space="preserve">Tipo de cambio vendedor       </t>
  </si>
  <si>
    <t>MES</t>
  </si>
  <si>
    <t>TOTAL</t>
  </si>
  <si>
    <t>VALOR CUOTA</t>
  </si>
  <si>
    <t>PATRIMONIO NETO DEL FONDO</t>
  </si>
  <si>
    <t>N° DE PARTICIPES</t>
  </si>
  <si>
    <t>1er. TRIMESTRE</t>
  </si>
  <si>
    <t>Enero</t>
  </si>
  <si>
    <t>Febrero</t>
  </si>
  <si>
    <t>Marzo</t>
  </si>
  <si>
    <t>CUENTAS</t>
  </si>
  <si>
    <t>Instrumento</t>
  </si>
  <si>
    <t>Emisor</t>
  </si>
  <si>
    <t>Sector</t>
  </si>
  <si>
    <t>País</t>
  </si>
  <si>
    <t>Fecha
Compra</t>
  </si>
  <si>
    <t>Fecha
 Vto.</t>
  </si>
  <si>
    <t>Moneda</t>
  </si>
  <si>
    <t>Monto</t>
  </si>
  <si>
    <t>Val. Compra</t>
  </si>
  <si>
    <t>Val. Contable</t>
  </si>
  <si>
    <t>Val. Nominal</t>
  </si>
  <si>
    <t>Tasa</t>
  </si>
  <si>
    <t>COMPOSICIÓN DE LAS INVERSIONES DEL FONDO</t>
  </si>
  <si>
    <t>Intereses vencimientos de cupones</t>
  </si>
  <si>
    <t>Intereses Devengados</t>
  </si>
  <si>
    <t>Ganancia ordinaria del período</t>
  </si>
  <si>
    <t>(Aumento) Disminución Deudores por operaciones</t>
  </si>
  <si>
    <t>TOTAL PASIVO</t>
  </si>
  <si>
    <t>ESTADO DEL ACTIVO NETO</t>
  </si>
  <si>
    <t>ESTADO DE INGRESOS Y EGRESOS</t>
  </si>
  <si>
    <t>ESTADO DE VARIACIÓN DEL ACTIVO NETO</t>
  </si>
  <si>
    <t>ESTADO DE FLUJO DE EFECTIVO</t>
  </si>
  <si>
    <t>En Gs.</t>
  </si>
  <si>
    <t>NOTAS A LOS ESTADOS FINANCIEROS</t>
  </si>
  <si>
    <t>1) Información Básica del Fondo</t>
  </si>
  <si>
    <t>2) Información sobre la Administradora</t>
  </si>
  <si>
    <t xml:space="preserve">    2.1) Información General</t>
  </si>
  <si>
    <t xml:space="preserve">    2.2) Entidad encargada de la Custodia</t>
  </si>
  <si>
    <t>3) Criterios Contables Aplicados</t>
  </si>
  <si>
    <t>No se incurrió en ningún cambio de procedimientos en la aplicación contable y/o estimación contable en referencia a los Estados Contables anteriores al presente.</t>
  </si>
  <si>
    <t>La valorización de las inversiones aplicadas en el fondo están constituidas por el valor de compra más el devengado a la fecha de cada periodo informado.</t>
  </si>
  <si>
    <t>La entidad aplica el principio de lo devengado para el reconocimiento de los ingresos y la imputación de costos.</t>
  </si>
  <si>
    <t>Los resultados por ajuste de precio o venta de inversiones sobre la par, si hubieran, se reconocen como ingresos extraordinarios.</t>
  </si>
  <si>
    <t>El informe corresponde al Fondo Mutuo Disponible Renta Fija en Guaraníes, por ende las operaciones están realizadas exclusivamente en moneda local.</t>
  </si>
  <si>
    <t>a) Posición en Moneda Extranjera:</t>
  </si>
  <si>
    <t>b) Diferencia de Cambio en Moneda Extranjera:</t>
  </si>
  <si>
    <t>La comisión de administración que se está utilizando es de 3,3% anual IVA incluido. Esta comisión se calcula diariamente de los fondos bajo manejo y se pagan mensualmente a la administradora, generalmente el primer día hábil siguiente al cierre del mes anterior.</t>
  </si>
  <si>
    <t>_Gastos Operacionales y comisión de la Sociedad Administradora:</t>
  </si>
  <si>
    <t>_Información Estadística</t>
  </si>
  <si>
    <t>4) Composición de las Cuentas</t>
  </si>
  <si>
    <t>Resultado por Tenencia</t>
  </si>
  <si>
    <t>ESTADO DE INGRESO Y EGRESOS</t>
  </si>
  <si>
    <t>01</t>
  </si>
  <si>
    <t>02</t>
  </si>
  <si>
    <t>03</t>
  </si>
  <si>
    <t>04</t>
  </si>
  <si>
    <t>05</t>
  </si>
  <si>
    <t>06</t>
  </si>
  <si>
    <t>INDICE</t>
  </si>
  <si>
    <t>Intereses Op Repo</t>
  </si>
  <si>
    <t>Ventas de Instrumentos</t>
  </si>
  <si>
    <t>ANEXO I</t>
  </si>
  <si>
    <t>07</t>
  </si>
  <si>
    <t>Las 4 Notas y el Anexo I, II que acompañan son parte integrante de estos Estados Financieros</t>
  </si>
  <si>
    <t>Contratos en Reporto</t>
  </si>
  <si>
    <t>ÍNDICE</t>
  </si>
  <si>
    <t>COMPOSICIÓN DE LAS INVERSIONES DEL FONDO ANEXO I</t>
  </si>
  <si>
    <t>COMPOSICIÓN DE LAS INVERSIONES OP REPO ANEXO II</t>
  </si>
  <si>
    <t>FONDO MUTUO PARA TODOS RENTA FIJA EN GUARANÍES</t>
  </si>
  <si>
    <t>Matriculación</t>
  </si>
  <si>
    <t>OTROS INGRESOS</t>
  </si>
  <si>
    <t>BONOS</t>
  </si>
  <si>
    <t>CDA</t>
  </si>
  <si>
    <t>Alpaca S.A.</t>
  </si>
  <si>
    <t>Automaq S.A.E.C.A.</t>
  </si>
  <si>
    <t>Banco Familiar S.A.E.C.A.</t>
  </si>
  <si>
    <t>Banco Itaú Paraguay S.A.</t>
  </si>
  <si>
    <t>Banco Regional S.A.E.C.A.</t>
  </si>
  <si>
    <t>Banco Rio S.A.E.C.A.</t>
  </si>
  <si>
    <t>Biotec del Paraguay S.A.</t>
  </si>
  <si>
    <t>Electroban S.A.E.C.A.</t>
  </si>
  <si>
    <t>Finexpar S.A.E.C.A.</t>
  </si>
  <si>
    <t>Gas Corona S.A.E.C.A.</t>
  </si>
  <si>
    <t>Grupo Vazquez S.A.E.</t>
  </si>
  <si>
    <t>Interfisa Banco S.A.E.C.A.</t>
  </si>
  <si>
    <t>ITTI S.A.E.C.A.</t>
  </si>
  <si>
    <t>Núcleo S.A.</t>
  </si>
  <si>
    <t>Telecel S.A.</t>
  </si>
  <si>
    <t>Vision Banco S.A.E.C.A.</t>
  </si>
  <si>
    <t>Financiero</t>
  </si>
  <si>
    <t>Paraguay</t>
  </si>
  <si>
    <t>PYG</t>
  </si>
  <si>
    <t>TOTAL GENERAL</t>
  </si>
  <si>
    <t>LA ADMINISTRADORA será responsable de la administración del FONDO MUTUO PARA TODOS RENTA FIJA EN GUARANÍES, que en adelante se denominará FONDO PARA TODOS, registrado en la Comisión Nacional de Valores de conformidad con la Resolución N.º 51 E/21 de fecha 20 de diciembre del 2021, el cual se regirá por el REGLAMENTO INTERNO, aprobado por Resolución 51 E/21 de fecha 20 de diciembre del 2021. El objeto del FONDO PARA TODOS será invertir en instrumentos de deuda. Está dirigido a personas físicas y jurídicas con horizonte de inversión acordes con la política de inversión del fondo. El riesgo del inversionista estará determinado por la naturaleza de los instrumentos en los que se inviertan los activos del FONDO PARA TODOS, de acuerdo con lo expuesto en la política de inversiones y diversificación de estas.</t>
  </si>
  <si>
    <t>Cementos Concepción S.A.</t>
  </si>
  <si>
    <t xml:space="preserve">Financiera Paraguayo </t>
  </si>
  <si>
    <t>Frigorífico Concepción S.A.</t>
  </si>
  <si>
    <t xml:space="preserve">Izaguirre Barrail Inversora </t>
  </si>
  <si>
    <t>Sudameris Bank S.A.E.C.A.</t>
  </si>
  <si>
    <t>ueno Holding S.A.E.C.A.</t>
  </si>
  <si>
    <t>SOLO</t>
  </si>
  <si>
    <t>GRUPO VAZQUEZ</t>
  </si>
  <si>
    <t>GRUPO CARTES</t>
  </si>
  <si>
    <t>Grupo</t>
  </si>
  <si>
    <t>TOTAL 31/12/2023</t>
  </si>
  <si>
    <t>BONOS SUBORDINADOS</t>
  </si>
  <si>
    <t>Banco Continental S.A.E.C.A.</t>
  </si>
  <si>
    <t>Cementos Concepción S.A.E.</t>
  </si>
  <si>
    <t>Financiera Paraguayo Japonesa</t>
  </si>
  <si>
    <t>BONOS FINANCIEROS</t>
  </si>
  <si>
    <t>INDEX S.A.C.I.</t>
  </si>
  <si>
    <t>Izaguirre Barrail Inversora S.A.E.C.A.</t>
  </si>
  <si>
    <t>S.A.C.I. H. Petersen</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</si>
  <si>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</si>
  <si>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r>
      <t xml:space="preserve">El Fondo Mutuo solo opera en moneda local, por eso no cuenta con reporte sobre </t>
    </r>
    <r>
      <rPr>
        <i/>
        <u/>
        <sz val="11"/>
        <color theme="1"/>
        <rFont val="Gantari"/>
      </rPr>
      <t>Posición en Moneda Extranjera.</t>
    </r>
  </si>
  <si>
    <r>
      <t xml:space="preserve">El Fondo Mutuo opera de forma exclusiva en moneda local, razón por la cual no arroja con </t>
    </r>
    <r>
      <rPr>
        <i/>
        <u/>
        <sz val="11"/>
        <color theme="1"/>
        <rFont val="Gantari"/>
      </rPr>
      <t>Diferencia de Cambio en Moneda Extranjera</t>
    </r>
  </si>
  <si>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</si>
  <si>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r>
      <t xml:space="preserve">    </t>
    </r>
    <r>
      <rPr>
        <b/>
        <sz val="11"/>
        <color theme="1"/>
        <rFont val="Gantari"/>
      </rPr>
      <t xml:space="preserve">4.3)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mes.</t>
    </r>
  </si>
  <si>
    <r>
      <t xml:space="preserve">    </t>
    </r>
    <r>
      <rPr>
        <b/>
        <sz val="11"/>
        <color theme="1"/>
        <rFont val="Gantari"/>
      </rPr>
      <t xml:space="preserve">4.4) </t>
    </r>
    <r>
      <rPr>
        <b/>
        <u/>
        <sz val="11"/>
        <color theme="1"/>
        <rFont val="Gantari"/>
      </rPr>
      <t>Resultado por Tenencia de Inversiones</t>
    </r>
    <r>
      <rPr>
        <u/>
        <sz val="11"/>
        <color theme="1"/>
        <rFont val="Gantari"/>
      </rPr>
      <t>:</t>
    </r>
    <r>
      <rPr>
        <sz val="11"/>
        <color theme="1"/>
        <rFont val="Gantari"/>
      </rPr>
      <t xml:space="preserve"> Esta cuenta se compone por el rendimiento de las inversiones de títulos en el período, con resultados negativos por constituir inversiones con vencimientos múltiples en el período.</t>
    </r>
  </si>
  <si>
    <r>
      <t xml:space="preserve">    </t>
    </r>
    <r>
      <rPr>
        <b/>
        <sz val="11"/>
        <color theme="1"/>
        <rFont val="Gantari"/>
      </rPr>
      <t xml:space="preserve">4.5)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</si>
  <si>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r>
      <t xml:space="preserve">Resultado por tenencia de inversiones </t>
    </r>
    <r>
      <rPr>
        <b/>
        <sz val="11"/>
        <color theme="1"/>
        <rFont val="Gantari"/>
      </rPr>
      <t>(Nota 4.4)</t>
    </r>
  </si>
  <si>
    <r>
      <t xml:space="preserve">Otros Ingresos </t>
    </r>
    <r>
      <rPr>
        <b/>
        <sz val="11"/>
        <color theme="1"/>
        <rFont val="Gantari"/>
      </rPr>
      <t>(Nota 4.5)</t>
    </r>
  </si>
  <si>
    <r>
      <t xml:space="preserve">Otros Egresos </t>
    </r>
    <r>
      <rPr>
        <b/>
        <sz val="11"/>
        <color theme="1"/>
        <rFont val="Gantari"/>
      </rPr>
      <t>(Nota 4.5)</t>
    </r>
  </si>
  <si>
    <r>
      <t xml:space="preserve">Disponibilidades </t>
    </r>
    <r>
      <rPr>
        <b/>
        <sz val="11"/>
        <color rgb="FF000000"/>
        <rFont val="Gantari"/>
      </rPr>
      <t>(Nota 4.1)</t>
    </r>
  </si>
  <si>
    <r>
      <t xml:space="preserve">Inversiones </t>
    </r>
    <r>
      <rPr>
        <b/>
        <u/>
        <sz val="11"/>
        <color theme="10"/>
        <rFont val="Gantari"/>
      </rPr>
      <t>Anexo I</t>
    </r>
  </si>
  <si>
    <r>
      <t xml:space="preserve">Acreedores por Operaciones </t>
    </r>
    <r>
      <rPr>
        <b/>
        <sz val="11"/>
        <color rgb="FF000000"/>
        <rFont val="Gantari"/>
      </rPr>
      <t>(Nota 4.2)</t>
    </r>
  </si>
  <si>
    <r>
      <t xml:space="preserve">Comisiones a pagar a la administradora </t>
    </r>
    <r>
      <rPr>
        <b/>
        <sz val="11"/>
        <color rgb="FF000000"/>
        <rFont val="Gantari"/>
      </rPr>
      <t>(Nota 4.3)</t>
    </r>
  </si>
  <si>
    <t>Intereses Financieros</t>
  </si>
  <si>
    <r>
      <rPr>
        <b/>
        <sz val="16"/>
        <color theme="1"/>
        <rFont val="Gantari"/>
      </rPr>
      <t xml:space="preserve">ESTADOS FINANCIEROS
FONDO MUTUO PARA TODOS RENTA FIJA EN GUARANÍES
</t>
    </r>
    <r>
      <rPr>
        <u/>
        <sz val="14"/>
        <color theme="1"/>
        <rFont val="Gantari"/>
      </rPr>
      <t>s/ Res. N° 35/2023</t>
    </r>
  </si>
  <si>
    <t>Cadiem AFPISA, es la encargada de la custodia de activos del Fondo. Todos los títulos físicos son resguardados en la caja de Valores del Paraguay.</t>
  </si>
  <si>
    <r>
      <t xml:space="preserve">    </t>
    </r>
    <r>
      <rPr>
        <b/>
        <sz val="11"/>
        <color theme="1"/>
        <rFont val="Gantari"/>
      </rPr>
      <t xml:space="preserve">4.2) </t>
    </r>
    <r>
      <rPr>
        <b/>
        <u/>
        <sz val="11"/>
        <color theme="1"/>
        <rFont val="Gantari"/>
      </rPr>
      <t>Acreedores por Operación:</t>
    </r>
    <r>
      <rPr>
        <sz val="11"/>
        <color theme="1"/>
        <rFont val="Gantari"/>
      </rPr>
      <t xml:space="preserve"> Corresponde al cobro por matriculación que le cobra por única vez a cada cuotapartista</t>
    </r>
  </si>
  <si>
    <t>Grupo Vazquez</t>
  </si>
  <si>
    <t>Comercial</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</si>
  <si>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</si>
  <si>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31/12/2023</t>
  </si>
  <si>
    <t>2do. TRIMESTRE</t>
  </si>
  <si>
    <t>ABRIL</t>
  </si>
  <si>
    <t>MAYO</t>
  </si>
  <si>
    <t>JUNIO</t>
  </si>
  <si>
    <t>Zeta Banco S.A.E.C.A.</t>
  </si>
  <si>
    <t>Estado</t>
  </si>
  <si>
    <t>28/01/2025</t>
  </si>
  <si>
    <t>27/01/2026</t>
  </si>
  <si>
    <t>19/06/2025</t>
  </si>
  <si>
    <t>31/03/2025</t>
  </si>
  <si>
    <t>24/02/2026</t>
  </si>
  <si>
    <t>28/04/2027</t>
  </si>
  <si>
    <t>14/10/2027</t>
  </si>
  <si>
    <t>20/05/2027</t>
  </si>
  <si>
    <t>20/06/2028</t>
  </si>
  <si>
    <t>22/05/2025</t>
  </si>
  <si>
    <t>17/02/2028</t>
  </si>
  <si>
    <t>03/03/2027</t>
  </si>
  <si>
    <t>28/04/2026</t>
  </si>
  <si>
    <t>18/02/2027</t>
  </si>
  <si>
    <t>18/03/2030</t>
  </si>
  <si>
    <t>25/03/2030</t>
  </si>
  <si>
    <t>15/08/2031</t>
  </si>
  <si>
    <t>16/12/2030</t>
  </si>
  <si>
    <t>12/09/2024</t>
  </si>
  <si>
    <t>17/06/2025</t>
  </si>
  <si>
    <t>07/11/2024</t>
  </si>
  <si>
    <t>17/03/2026</t>
  </si>
  <si>
    <t>07/07/2026</t>
  </si>
  <si>
    <t>19/06/2029</t>
  </si>
  <si>
    <t>17/06/2030</t>
  </si>
  <si>
    <t>21/08/2029</t>
  </si>
  <si>
    <t>13/03/2025</t>
  </si>
  <si>
    <t>21/11/2025</t>
  </si>
  <si>
    <t>16/10/2029</t>
  </si>
  <si>
    <t>24/04/2029</t>
  </si>
  <si>
    <t>16/05/2028</t>
  </si>
  <si>
    <t>21/01/2031</t>
  </si>
  <si>
    <t>31/08/2027</t>
  </si>
  <si>
    <t>16/10/2025</t>
  </si>
  <si>
    <t>23/03/2026</t>
  </si>
  <si>
    <t>06/04/2028</t>
  </si>
  <si>
    <t>27/06/2028</t>
  </si>
  <si>
    <t>29/06/2026</t>
  </si>
  <si>
    <t>28/06/2028</t>
  </si>
  <si>
    <t>22/09/2027</t>
  </si>
  <si>
    <t>02/11/2028</t>
  </si>
  <si>
    <t>06/05/2027</t>
  </si>
  <si>
    <t>02/12/2024</t>
  </si>
  <si>
    <t>24/11/2031</t>
  </si>
  <si>
    <t>19/12/2031</t>
  </si>
  <si>
    <t>21/06/2029</t>
  </si>
  <si>
    <t>29/01/2027</t>
  </si>
  <si>
    <t>27/11/2031</t>
  </si>
  <si>
    <t>19/05/2027</t>
  </si>
  <si>
    <t>23/11/2028</t>
  </si>
  <si>
    <t>26/06/2025</t>
  </si>
  <si>
    <t>03/11/2025</t>
  </si>
  <si>
    <t>22/01/2026</t>
  </si>
  <si>
    <t>21/11/2024</t>
  </si>
  <si>
    <t>02/04/2026</t>
  </si>
  <si>
    <t>20/02/2025</t>
  </si>
  <si>
    <t>20/07/2029</t>
  </si>
  <si>
    <t>20/02/2030</t>
  </si>
  <si>
    <t>02/02/2028</t>
  </si>
  <si>
    <t>17/01/2031</t>
  </si>
  <si>
    <t>15/03/2027</t>
  </si>
  <si>
    <t>10/09/2029</t>
  </si>
  <si>
    <t>29/05/2026</t>
  </si>
  <si>
    <t>31/05/2029</t>
  </si>
  <si>
    <t>29/09/2028</t>
  </si>
  <si>
    <t>24/12/2029</t>
  </si>
  <si>
    <t>30/09/2031</t>
  </si>
  <si>
    <t>18/12/2025</t>
  </si>
  <si>
    <t>10/03/2025</t>
  </si>
  <si>
    <t>15/01/2026</t>
  </si>
  <si>
    <t>28/08/2026</t>
  </si>
  <si>
    <t>10/12/2026</t>
  </si>
  <si>
    <t>11/09/2025</t>
  </si>
  <si>
    <t>18/08/2026</t>
  </si>
  <si>
    <t>02/07/2025</t>
  </si>
  <si>
    <t>24/04/2025</t>
  </si>
  <si>
    <t>16/04/2025</t>
  </si>
  <si>
    <t>10/02/2026</t>
  </si>
  <si>
    <t>Correspondiente al 30/09/2024 comparativo al 30/09/2023</t>
  </si>
  <si>
    <t>Correspondiente al 30/09/2024 comparativo al 31/12/2023</t>
  </si>
  <si>
    <t>TOTAL 30/09/2024</t>
  </si>
  <si>
    <t xml:space="preserve">El período que cubre los Estados Contables es del 01 de enero al 30 de septiembre del 2024 de forma comparativa con el mismo periodo del año anterior. </t>
  </si>
  <si>
    <t>3er. TRIMESTRE</t>
  </si>
  <si>
    <t>JULIO</t>
  </si>
  <si>
    <t>AGOSTO</t>
  </si>
  <si>
    <t>SEPTIEMBRE</t>
  </si>
  <si>
    <t>Grupo Cartes</t>
  </si>
  <si>
    <t>Alamo S.A.</t>
  </si>
  <si>
    <t>30/07/2024</t>
  </si>
  <si>
    <t>17/07/2028</t>
  </si>
  <si>
    <t>31/07/2024</t>
  </si>
  <si>
    <t>01/08/2024</t>
  </si>
  <si>
    <t>05/08/2024</t>
  </si>
  <si>
    <t>08/08/2022</t>
  </si>
  <si>
    <t>18/04/2023</t>
  </si>
  <si>
    <t>20/07/2023</t>
  </si>
  <si>
    <t>25/09/2023</t>
  </si>
  <si>
    <t>27/09/2023</t>
  </si>
  <si>
    <t>28/09/2023</t>
  </si>
  <si>
    <t>02/04/2024</t>
  </si>
  <si>
    <t>08/05/2023</t>
  </si>
  <si>
    <t>21/11/2022</t>
  </si>
  <si>
    <t>29/11/2022</t>
  </si>
  <si>
    <t>05/12/2022</t>
  </si>
  <si>
    <t>29/12/2022</t>
  </si>
  <si>
    <t>04/04/2023</t>
  </si>
  <si>
    <t>17/05/2023</t>
  </si>
  <si>
    <t>02/06/2023</t>
  </si>
  <si>
    <t>06/06/2023</t>
  </si>
  <si>
    <t>16/06/2023</t>
  </si>
  <si>
    <t>05/07/2023</t>
  </si>
  <si>
    <t>27/07/2023</t>
  </si>
  <si>
    <t>01/08/2023</t>
  </si>
  <si>
    <t>07/08/2023</t>
  </si>
  <si>
    <t>25/08/2023</t>
  </si>
  <si>
    <t>01/09/2023</t>
  </si>
  <si>
    <t>04/09/2023</t>
  </si>
  <si>
    <t>08/09/2023</t>
  </si>
  <si>
    <t>18/10/2023</t>
  </si>
  <si>
    <t>08/11/2023</t>
  </si>
  <si>
    <t>28/11/2023</t>
  </si>
  <si>
    <t>17/05/2024</t>
  </si>
  <si>
    <t>23/05/2024</t>
  </si>
  <si>
    <t>20/06/2024</t>
  </si>
  <si>
    <t>27/06/2024</t>
  </si>
  <si>
    <t>08/07/2024</t>
  </si>
  <si>
    <t>11/03/2022</t>
  </si>
  <si>
    <t>01/04/2022</t>
  </si>
  <si>
    <t>04/04/2022</t>
  </si>
  <si>
    <t>07/04/2022</t>
  </si>
  <si>
    <t>26/04/2022</t>
  </si>
  <si>
    <t>05/05/2022</t>
  </si>
  <si>
    <t>06/05/2022</t>
  </si>
  <si>
    <t>23/05/2022</t>
  </si>
  <si>
    <t>27/05/2022</t>
  </si>
  <si>
    <t>31/05/2022</t>
  </si>
  <si>
    <t>01/06/2022</t>
  </si>
  <si>
    <t>09/06/2022</t>
  </si>
  <si>
    <t>30/06/2022</t>
  </si>
  <si>
    <t>02/08/2022</t>
  </si>
  <si>
    <t>05/08/2022</t>
  </si>
  <si>
    <t>11/08/2022</t>
  </si>
  <si>
    <t>16/08/2022</t>
  </si>
  <si>
    <t>02/01/2023</t>
  </si>
  <si>
    <t>23/11/2023</t>
  </si>
  <si>
    <t>05/02/2024</t>
  </si>
  <si>
    <t>02/07/2024</t>
  </si>
  <si>
    <t>19/08/2024</t>
  </si>
  <si>
    <t>05/09/2024</t>
  </si>
  <si>
    <t>COOFY Ltda.</t>
  </si>
  <si>
    <t>08/08/2024</t>
  </si>
  <si>
    <t>05/04/2027</t>
  </si>
  <si>
    <t>17/08/2022</t>
  </si>
  <si>
    <t>23/08/2022</t>
  </si>
  <si>
    <t>01/11/2022</t>
  </si>
  <si>
    <t>04/11/2022</t>
  </si>
  <si>
    <t>14/12/2022</t>
  </si>
  <si>
    <t>10/01/2023</t>
  </si>
  <si>
    <t>02/05/2023</t>
  </si>
  <si>
    <t>03/05/2023</t>
  </si>
  <si>
    <t>05/05/2023</t>
  </si>
  <si>
    <t>18/05/2023</t>
  </si>
  <si>
    <t>19/05/2023</t>
  </si>
  <si>
    <t>26/05/2023</t>
  </si>
  <si>
    <t>20/06/2023</t>
  </si>
  <si>
    <t>02/08/2023</t>
  </si>
  <si>
    <t>09/10/2023</t>
  </si>
  <si>
    <t>10/11/2023</t>
  </si>
  <si>
    <t>02/02/2024</t>
  </si>
  <si>
    <t>12/06/2024</t>
  </si>
  <si>
    <t>20/03/2029</t>
  </si>
  <si>
    <t>12/08/2024</t>
  </si>
  <si>
    <t>18/05/2022</t>
  </si>
  <si>
    <t>24/05/2022</t>
  </si>
  <si>
    <t>26/05/2022</t>
  </si>
  <si>
    <t>08/06/2022</t>
  </si>
  <si>
    <t>10/06/2022</t>
  </si>
  <si>
    <t>05/07/2022</t>
  </si>
  <si>
    <t>01/03/2023</t>
  </si>
  <si>
    <t>03/10/2023</t>
  </si>
  <si>
    <t>30/10/2023</t>
  </si>
  <si>
    <t>05/03/2024</t>
  </si>
  <si>
    <t>07/03/2024</t>
  </si>
  <si>
    <t>11/03/2024</t>
  </si>
  <si>
    <t>21/12/2022</t>
  </si>
  <si>
    <t>03/03/2023</t>
  </si>
  <si>
    <t>30/03/2023</t>
  </si>
  <si>
    <t>10/05/2023</t>
  </si>
  <si>
    <t>07/07/2023</t>
  </si>
  <si>
    <t>31/08/2023</t>
  </si>
  <si>
    <t>31/10/2023</t>
  </si>
  <si>
    <t>02/11/2023</t>
  </si>
  <si>
    <t>03/11/2023</t>
  </si>
  <si>
    <t>01/02/2024</t>
  </si>
  <si>
    <t>13/03/2024</t>
  </si>
  <si>
    <t>29/04/2024</t>
  </si>
  <si>
    <t>06/05/2024</t>
  </si>
  <si>
    <t>07/05/2024</t>
  </si>
  <si>
    <t>12/07/2024</t>
  </si>
  <si>
    <t>14/12/2023</t>
  </si>
  <si>
    <t>18/07/2024</t>
  </si>
  <si>
    <t>10/07/2025</t>
  </si>
  <si>
    <t>23/07/2024</t>
  </si>
  <si>
    <t>19/05/2022</t>
  </si>
  <si>
    <t>02/06/2022</t>
  </si>
  <si>
    <t>03/06/2022</t>
  </si>
  <si>
    <t>06/06/2022</t>
  </si>
  <si>
    <t>01/07/2022</t>
  </si>
  <si>
    <t>04/07/2022</t>
  </si>
  <si>
    <t>10/08/2022</t>
  </si>
  <si>
    <t>30/08/2022</t>
  </si>
  <si>
    <t>02/09/2022</t>
  </si>
  <si>
    <t>01/06/2023</t>
  </si>
  <si>
    <t>19/06/2023</t>
  </si>
  <si>
    <t>10/08/2023</t>
  </si>
  <si>
    <t>18/09/2023</t>
  </si>
  <si>
    <t>08/01/2024</t>
  </si>
  <si>
    <t>06/03/2024</t>
  </si>
  <si>
    <t>24/04/2024</t>
  </si>
  <si>
    <t>27/12/2023</t>
  </si>
  <si>
    <t>22/05/2024</t>
  </si>
  <si>
    <t>04/05/2028</t>
  </si>
  <si>
    <t>29/08/2024</t>
  </si>
  <si>
    <t>22/03/2028</t>
  </si>
  <si>
    <t>20/09/2024</t>
  </si>
  <si>
    <t>26/09/2024</t>
  </si>
  <si>
    <t>15/07/2022</t>
  </si>
  <si>
    <t>18/07/2022</t>
  </si>
  <si>
    <t>19/07/2022</t>
  </si>
  <si>
    <t>22/07/2022</t>
  </si>
  <si>
    <t>14/09/2023</t>
  </si>
  <si>
    <t>30/09/2022</t>
  </si>
  <si>
    <t>12/10/2022</t>
  </si>
  <si>
    <t>14/10/2022</t>
  </si>
  <si>
    <t>06/12/2022</t>
  </si>
  <si>
    <t>22/12/2022</t>
  </si>
  <si>
    <t>20/03/2023</t>
  </si>
  <si>
    <t>11/04/2023</t>
  </si>
  <si>
    <t>20/04/2023</t>
  </si>
  <si>
    <t>24/04/2023</t>
  </si>
  <si>
    <t>27/04/2023</t>
  </si>
  <si>
    <t>05/06/2023</t>
  </si>
  <si>
    <t>04/07/2023</t>
  </si>
  <si>
    <t>19/07/2023</t>
  </si>
  <si>
    <t>06/10/2023</t>
  </si>
  <si>
    <t>03/01/2024</t>
  </si>
  <si>
    <t>19/03/2024</t>
  </si>
  <si>
    <t>08/03/2022</t>
  </si>
  <si>
    <t>31/03/2022</t>
  </si>
  <si>
    <t>10/05/2022</t>
  </si>
  <si>
    <t>21/06/2022</t>
  </si>
  <si>
    <t>08/07/2022</t>
  </si>
  <si>
    <t>04/08/2022</t>
  </si>
  <si>
    <t>18/08/2022</t>
  </si>
  <si>
    <t>24/08/2022</t>
  </si>
  <si>
    <t>12/09/2022</t>
  </si>
  <si>
    <t>10/10/2022</t>
  </si>
  <si>
    <t>18/10/2022</t>
  </si>
  <si>
    <t>11/11/2022</t>
  </si>
  <si>
    <t>13/12/2022</t>
  </si>
  <si>
    <t>06/01/2023</t>
  </si>
  <si>
    <t>13/01/2023</t>
  </si>
  <si>
    <t>28/04/2023</t>
  </si>
  <si>
    <t>04/05/2023</t>
  </si>
  <si>
    <t>11/05/2023</t>
  </si>
  <si>
    <t>12/05/2023</t>
  </si>
  <si>
    <t>24/05/2023</t>
  </si>
  <si>
    <t>25/05/2023</t>
  </si>
  <si>
    <t>07/06/2023</t>
  </si>
  <si>
    <t>09/06/2023</t>
  </si>
  <si>
    <t>28/06/2023</t>
  </si>
  <si>
    <t>24/07/2023</t>
  </si>
  <si>
    <t>28/07/2023</t>
  </si>
  <si>
    <t>08/08/2023</t>
  </si>
  <si>
    <t>11/09/2023</t>
  </si>
  <si>
    <t>20/11/2023</t>
  </si>
  <si>
    <t>18/01/2024</t>
  </si>
  <si>
    <t>15/02/2024</t>
  </si>
  <si>
    <t>12/04/2024</t>
  </si>
  <si>
    <t>13/05/2024</t>
  </si>
  <si>
    <t>19/05/2028</t>
  </si>
  <si>
    <t>26/07/2024</t>
  </si>
  <si>
    <t>25/04/2025</t>
  </si>
  <si>
    <t>04/10/2027</t>
  </si>
  <si>
    <t>24/01/2023</t>
  </si>
  <si>
    <t>02/02/2023</t>
  </si>
  <si>
    <t>05/04/2023</t>
  </si>
  <si>
    <t>04/06/2024</t>
  </si>
  <si>
    <t>12/07/2023</t>
  </si>
  <si>
    <t>07/12/2023</t>
  </si>
  <si>
    <t>30/04/2024</t>
  </si>
  <si>
    <t>14/06/2023</t>
  </si>
  <si>
    <t>07/11/2023</t>
  </si>
  <si>
    <t>10/05/2024</t>
  </si>
  <si>
    <t>23/08/2024</t>
  </si>
  <si>
    <t>04/09/2024</t>
  </si>
  <si>
    <t>UENO BANK S.A.</t>
  </si>
  <si>
    <t>03/05/2022</t>
  </si>
  <si>
    <t>30/05/2022</t>
  </si>
  <si>
    <t>26/07/2022</t>
  </si>
  <si>
    <t>09/08/2022</t>
  </si>
  <si>
    <t>06/10/2022</t>
  </si>
  <si>
    <t>08/03/2023</t>
  </si>
  <si>
    <t>23/05/2023</t>
  </si>
  <si>
    <t>29/05/2023</t>
  </si>
  <si>
    <t>18/12/2023</t>
  </si>
  <si>
    <t>19/12/2023</t>
  </si>
  <si>
    <t>21/12/2023</t>
  </si>
  <si>
    <t>20/05/2022</t>
  </si>
  <si>
    <t>07/06/2022</t>
  </si>
  <si>
    <t>01/08/2022</t>
  </si>
  <si>
    <t>07/09/2022</t>
  </si>
  <si>
    <t>02/12/2022</t>
  </si>
  <si>
    <t>03/01/2023</t>
  </si>
  <si>
    <t>09/05/2023</t>
  </si>
  <si>
    <t>13/06/2023</t>
  </si>
  <si>
    <t>12/09/2023</t>
  </si>
  <si>
    <t>23/10/2023</t>
  </si>
  <si>
    <t>05/12/2023</t>
  </si>
  <si>
    <t>12/12/2023</t>
  </si>
  <si>
    <t>29/01/2024</t>
  </si>
  <si>
    <t>15/03/2024</t>
  </si>
  <si>
    <t>30/11/2023</t>
  </si>
  <si>
    <t>09/02/2024</t>
  </si>
  <si>
    <t>19/02/2024</t>
  </si>
  <si>
    <t>23/02/2024</t>
  </si>
  <si>
    <t>28/02/2024</t>
  </si>
  <si>
    <t>05/04/2024</t>
  </si>
  <si>
    <t>09/04/2024</t>
  </si>
  <si>
    <t>17/04/2024</t>
  </si>
  <si>
    <t>09/05/2024</t>
  </si>
  <si>
    <t>Ueno Bank S.A</t>
  </si>
  <si>
    <t>Hasta la fecha, la cartera está compuesta por el siguiente saldo, valorizado al costo histórico mas el devengado. La exposición por grupo de empresas se detalla de la siguiente manera: Grupo Vázquez con un 27,94% y el Grupo Cartes de 2,36%</t>
  </si>
  <si>
    <t>Grupo Cartes Montaña</t>
  </si>
  <si>
    <t>Hasta la fecha, la cartera está compuesta por el siguiente saldo, valorizado al costo histórico mas el devengado. La exposición por grupo de empresas se detalla de la siguiente manera: Grupo Vázquez con un 14,19% y el Grupo Cartes Montaña de 6,56%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</si>
</sst>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3" formatCode="_ * #,##0.00_ ;_ * \-#,##0.00_ ;_ * &quot;-&quot;??_ ;_ @_ "/>
    <numFmt numFmtId="164" formatCode="_ * #,##0.000000_ ;_ * \-#,##0.000000_ ;_ * &quot;-&quot;_ ;_ @_ "/>
    <numFmt numFmtId="165" formatCode="_ * #,##0.00_ ;_ * \-#,##0.00_ ;_ * &quot;-&quot;_ ;_ @_ "/>
    <numFmt numFmtId="166" formatCode="dd\ mmmmm\ yyyy"/>
    <numFmt numFmtId="167" formatCode="_ * #,##0.000000_ ;_ * \-#,##0.000000_ ;_ * &quot;-&quot;??????_ ;_ @_ "/>
    <numFmt numFmtId="168" formatCode="_(* #,##0.00_);_(* \(#,##0.00\);_(* &quot;-&quot;??_);_(@_)"/>
    <numFmt numFmtId="169" formatCode="#,##0.00#;\(#,##0.00#\-\)"/>
    <numFmt numFmtId="170" formatCode="#,##0.0000000000"/>
  </numFmts>
  <fonts count="27" x14ac:knownFonts="1">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indexed="8"/>
      <name val="Museo Sans 100"/>
      <family val="3"/>
    </font>
    <font>
      <b/>
      <sz val="11"/>
      <color theme="1"/>
      <name val="Calibri"/>
      <family val="2"/>
      <scheme val="minor"/>
    </font>
    <font>
      <sz val="11"/>
      <color theme="1"/>
      <name val="Gantari"/>
    </font>
    <font>
      <b/>
      <sz val="16"/>
      <color theme="1"/>
      <name val="Gantari"/>
    </font>
    <font>
      <u/>
      <sz val="14"/>
      <color theme="1"/>
      <name val="Gantari"/>
    </font>
    <font>
      <u/>
      <sz val="11"/>
      <color theme="10"/>
      <name val="Gantari"/>
    </font>
    <font>
      <sz val="11"/>
      <name val="Gantari"/>
    </font>
    <font>
      <b/>
      <sz val="11"/>
      <color indexed="72"/>
      <name val="Gantari"/>
    </font>
    <font>
      <b/>
      <sz val="11"/>
      <name val="Gantari"/>
    </font>
    <font>
      <sz val="11"/>
      <color indexed="8"/>
      <name val="Gantari"/>
    </font>
    <font>
      <b/>
      <sz val="11"/>
      <color theme="1"/>
      <name val="Gantari"/>
    </font>
    <font>
      <b/>
      <u/>
      <sz val="11"/>
      <color theme="1"/>
      <name val="Gantari"/>
    </font>
    <font>
      <i/>
      <u/>
      <sz val="11"/>
      <color theme="1"/>
      <name val="Gantari"/>
    </font>
    <font>
      <sz val="11"/>
      <color rgb="FF000000"/>
      <name val="Gantari"/>
    </font>
    <font>
      <u/>
      <sz val="11"/>
      <color theme="1"/>
      <name val="Gantari"/>
    </font>
    <font>
      <sz val="11"/>
      <color rgb="FFFF0000"/>
      <name val="Gantari"/>
    </font>
    <font>
      <b/>
      <sz val="8"/>
      <color theme="1"/>
      <name val="Gantari"/>
    </font>
    <font>
      <b/>
      <sz val="11"/>
      <color rgb="FF000000"/>
      <name val="Gantari"/>
    </font>
    <font>
      <b/>
      <u/>
      <sz val="11"/>
      <color theme="10"/>
      <name val="Gantari"/>
    </font>
    <font>
      <b/>
      <sz val="8"/>
      <color indexed="72"/>
      <name val="Gantari"/>
    </font>
  </fonts>
  <fills count="4">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s>
  <cellStyleXfs count="11">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8"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cellStyleXfs>
  <cellXfs count="170">
    <xf numFmtId="0" fontId="0" fillId="0" borderId="0" xfId="0"/>
    <xf numFmtId="0" fontId="7" fillId="0" borderId="0" xfId="0" applyFont="1" applyAlignment="1">
      <alignment vertical="top"/>
    </xf>
    <xf numFmtId="41" fontId="0" fillId="0" borderId="0" xfId="1" applyFont="1"/>
    <xf numFmtId="41" fontId="8" fillId="0" borderId="0" xfId="0" applyNumberFormat="1" applyFont="1"/>
    <xf numFmtId="10" fontId="0" fillId="0" borderId="0" xfId="10" applyNumberFormat="1" applyFont="1"/>
    <xf numFmtId="0" fontId="9" fillId="0" borderId="0" xfId="0" applyFont="1"/>
    <xf numFmtId="0" fontId="12" fillId="0" borderId="0" xfId="9" applyNumberFormat="1" applyFont="1" applyFill="1" applyBorder="1" applyAlignment="1"/>
    <xf numFmtId="0" fontId="13" fillId="0" borderId="0" xfId="0" applyFont="1" applyAlignment="1">
      <alignment vertical="top"/>
    </xf>
    <xf numFmtId="0" fontId="13" fillId="0" borderId="0" xfId="0" applyFont="1" applyAlignment="1">
      <alignment horizontal="left" vertical="top"/>
    </xf>
    <xf numFmtId="0" fontId="14" fillId="0" borderId="0" xfId="0" applyFont="1" applyAlignment="1">
      <alignment vertical="top"/>
    </xf>
    <xf numFmtId="0" fontId="15" fillId="0" borderId="14" xfId="0" applyFont="1" applyBorder="1" applyAlignment="1">
      <alignment horizontal="centerContinuous" vertical="top"/>
    </xf>
    <xf numFmtId="0" fontId="15" fillId="0" borderId="1" xfId="0" applyFont="1" applyBorder="1" applyAlignment="1">
      <alignment horizontal="centerContinuous" vertical="top"/>
    </xf>
    <xf numFmtId="166" fontId="14" fillId="0" borderId="0" xfId="0" applyNumberFormat="1" applyFont="1" applyAlignment="1">
      <alignment vertical="top"/>
    </xf>
    <xf numFmtId="14" fontId="15" fillId="0" borderId="1" xfId="0" applyNumberFormat="1" applyFont="1" applyBorder="1" applyAlignment="1">
      <alignment horizontal="centerContinuous" vertical="top"/>
    </xf>
    <xf numFmtId="0" fontId="14" fillId="0" borderId="0" xfId="0" applyFont="1"/>
    <xf numFmtId="14" fontId="13" fillId="0" borderId="0" xfId="0" applyNumberFormat="1" applyFont="1" applyAlignment="1">
      <alignment horizontal="center" vertical="center"/>
    </xf>
    <xf numFmtId="0" fontId="13" fillId="0" borderId="0" xfId="0" applyFont="1" applyAlignment="1">
      <alignment horizontal="center" vertical="center"/>
    </xf>
    <xf numFmtId="0" fontId="9" fillId="0" borderId="0" xfId="0" applyFont="1" applyAlignment="1">
      <alignment wrapText="1"/>
    </xf>
    <xf numFmtId="0" fontId="14" fillId="0" borderId="1" xfId="0" applyFont="1" applyBorder="1" applyAlignment="1">
      <alignment horizontal="center" vertical="center" wrapText="1"/>
    </xf>
    <xf numFmtId="0" fontId="16" fillId="0" borderId="8" xfId="0" applyFont="1" applyBorder="1" applyAlignment="1">
      <alignment horizontal="left"/>
    </xf>
    <xf numFmtId="0" fontId="16" fillId="0" borderId="0" xfId="0" applyFont="1" applyAlignment="1">
      <alignment vertical="top"/>
    </xf>
    <xf numFmtId="0" fontId="16" fillId="0" borderId="0" xfId="0" applyFont="1" applyAlignment="1">
      <alignment horizontal="center" vertical="top"/>
    </xf>
    <xf numFmtId="14" fontId="16" fillId="0" borderId="0" xfId="0" applyNumberFormat="1" applyFont="1" applyAlignment="1">
      <alignment horizontal="center" vertical="top"/>
    </xf>
    <xf numFmtId="3" fontId="16" fillId="0" borderId="0" xfId="0" applyNumberFormat="1" applyFont="1" applyAlignment="1">
      <alignment horizontal="right" vertical="top"/>
    </xf>
    <xf numFmtId="3" fontId="16" fillId="0" borderId="0" xfId="0" applyNumberFormat="1" applyFont="1" applyAlignment="1">
      <alignment vertical="top"/>
    </xf>
    <xf numFmtId="169" fontId="16" fillId="0" borderId="9" xfId="0" applyNumberFormat="1" applyFont="1" applyBorder="1" applyAlignment="1">
      <alignment horizontal="center" vertical="top"/>
    </xf>
    <xf numFmtId="0" fontId="17" fillId="0" borderId="8" xfId="0" applyFont="1" applyBorder="1"/>
    <xf numFmtId="0" fontId="17" fillId="0" borderId="0" xfId="0" applyFont="1"/>
    <xf numFmtId="41" fontId="17" fillId="0" borderId="16" xfId="1" applyFont="1" applyBorder="1" applyAlignment="1"/>
    <xf numFmtId="0" fontId="9" fillId="0" borderId="13" xfId="0" applyFont="1" applyBorder="1"/>
    <xf numFmtId="0" fontId="9" fillId="0" borderId="14" xfId="0" applyFont="1" applyBorder="1"/>
    <xf numFmtId="0" fontId="9" fillId="0" borderId="15" xfId="0" applyFont="1" applyBorder="1"/>
    <xf numFmtId="0" fontId="12" fillId="0" borderId="0" xfId="9" applyFont="1" applyAlignment="1"/>
    <xf numFmtId="165" fontId="9" fillId="0" borderId="0" xfId="1" applyNumberFormat="1" applyFont="1"/>
    <xf numFmtId="43" fontId="9" fillId="0" borderId="0" xfId="0" applyNumberFormat="1" applyFont="1"/>
    <xf numFmtId="0" fontId="17" fillId="0" borderId="0" xfId="0" applyFont="1" applyAlignment="1">
      <alignment horizontal="left" wrapText="1"/>
    </xf>
    <xf numFmtId="0" fontId="9" fillId="0" borderId="0" xfId="0" applyFont="1" applyAlignment="1">
      <alignment vertical="top" wrapText="1"/>
    </xf>
    <xf numFmtId="0" fontId="17" fillId="0" borderId="0" xfId="0" applyFont="1" applyAlignment="1">
      <alignment horizontal="left" vertical="center" wrapText="1"/>
    </xf>
    <xf numFmtId="0" fontId="9" fillId="0" borderId="0" xfId="0" applyFont="1" applyAlignment="1">
      <alignment horizontal="left"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0" xfId="0" applyFont="1" applyAlignment="1">
      <alignment wrapText="1"/>
    </xf>
    <xf numFmtId="0" fontId="9" fillId="0" borderId="1" xfId="0" applyFont="1" applyBorder="1" applyAlignment="1">
      <alignment horizontal="justify" vertical="center"/>
    </xf>
    <xf numFmtId="165" fontId="9" fillId="0" borderId="1" xfId="1" applyNumberFormat="1" applyFont="1" applyBorder="1" applyAlignment="1">
      <alignment horizontal="center" vertical="center"/>
    </xf>
    <xf numFmtId="41" fontId="9" fillId="0" borderId="2" xfId="1" applyFont="1" applyBorder="1" applyAlignment="1">
      <alignment horizontal="center" vertical="center"/>
    </xf>
    <xf numFmtId="41" fontId="9" fillId="0" borderId="4" xfId="1" applyFont="1" applyBorder="1" applyAlignment="1">
      <alignment horizontal="center" vertical="center"/>
    </xf>
    <xf numFmtId="41" fontId="17" fillId="0" borderId="1" xfId="1" applyFont="1" applyBorder="1" applyAlignment="1">
      <alignment horizontal="center" vertical="center"/>
    </xf>
    <xf numFmtId="0" fontId="17" fillId="0" borderId="1" xfId="0" applyFont="1" applyBorder="1" applyAlignment="1">
      <alignment horizontal="center" vertical="center" wrapText="1"/>
    </xf>
    <xf numFmtId="0" fontId="17" fillId="0" borderId="10" xfId="0" applyFont="1" applyBorder="1"/>
    <xf numFmtId="0" fontId="17" fillId="0" borderId="6" xfId="0" applyFont="1" applyBorder="1"/>
    <xf numFmtId="0" fontId="17" fillId="0" borderId="7" xfId="0" applyFont="1" applyBorder="1"/>
    <xf numFmtId="0" fontId="9" fillId="0" borderId="2" xfId="0" applyFont="1" applyBorder="1"/>
    <xf numFmtId="164" fontId="9" fillId="0" borderId="2" xfId="1" applyNumberFormat="1" applyFont="1" applyBorder="1" applyAlignment="1">
      <alignment horizontal="center" vertical="center"/>
    </xf>
    <xf numFmtId="0" fontId="9" fillId="0" borderId="3" xfId="0" applyFont="1" applyBorder="1"/>
    <xf numFmtId="164" fontId="9" fillId="0" borderId="3" xfId="1" applyNumberFormat="1" applyFont="1" applyBorder="1" applyAlignment="1">
      <alignment horizontal="center" vertical="center"/>
    </xf>
    <xf numFmtId="41" fontId="9" fillId="0" borderId="3" xfId="1" applyFont="1" applyBorder="1" applyAlignment="1">
      <alignment horizontal="center" vertical="center"/>
    </xf>
    <xf numFmtId="0" fontId="9" fillId="0" borderId="4" xfId="0" applyFont="1" applyBorder="1"/>
    <xf numFmtId="164" fontId="9" fillId="0" borderId="4" xfId="1" applyNumberFormat="1" applyFont="1" applyBorder="1" applyAlignment="1">
      <alignment horizontal="center" vertical="center"/>
    </xf>
    <xf numFmtId="0" fontId="17" fillId="0" borderId="5" xfId="0" applyFont="1" applyBorder="1"/>
    <xf numFmtId="164" fontId="9" fillId="0" borderId="0" xfId="1" applyNumberFormat="1" applyFont="1" applyBorder="1" applyAlignment="1">
      <alignment horizontal="right" vertical="center"/>
    </xf>
    <xf numFmtId="41" fontId="20" fillId="0" borderId="0" xfId="1" applyFont="1" applyBorder="1"/>
    <xf numFmtId="41" fontId="9" fillId="0" borderId="0" xfId="1" applyFont="1" applyBorder="1" applyAlignment="1">
      <alignment horizontal="center" vertical="center"/>
    </xf>
    <xf numFmtId="0" fontId="17" fillId="0" borderId="2" xfId="0" applyFont="1" applyBorder="1" applyAlignment="1">
      <alignment horizontal="center" vertical="center"/>
    </xf>
    <xf numFmtId="41" fontId="9" fillId="0" borderId="2" xfId="1" applyFont="1" applyBorder="1"/>
    <xf numFmtId="41" fontId="9" fillId="0" borderId="0" xfId="1" applyFont="1" applyBorder="1"/>
    <xf numFmtId="41" fontId="9" fillId="0" borderId="0" xfId="0" applyNumberFormat="1" applyFont="1"/>
    <xf numFmtId="41" fontId="9" fillId="0" borderId="4" xfId="1" applyFont="1" applyBorder="1"/>
    <xf numFmtId="0" fontId="9" fillId="0" borderId="1" xfId="0" applyFont="1" applyBorder="1"/>
    <xf numFmtId="41" fontId="9" fillId="0" borderId="1" xfId="1" applyFont="1" applyBorder="1"/>
    <xf numFmtId="41" fontId="9" fillId="0" borderId="0" xfId="0" applyNumberFormat="1" applyFont="1" applyAlignment="1">
      <alignment wrapText="1"/>
    </xf>
    <xf numFmtId="41" fontId="22" fillId="0" borderId="0" xfId="0" applyNumberFormat="1" applyFont="1"/>
    <xf numFmtId="0" fontId="12" fillId="0" borderId="0" xfId="9" applyFont="1"/>
    <xf numFmtId="0" fontId="17" fillId="0" borderId="1" xfId="0" applyFont="1" applyBorder="1"/>
    <xf numFmtId="41" fontId="17" fillId="0" borderId="2" xfId="1" applyFont="1" applyBorder="1"/>
    <xf numFmtId="0" fontId="18" fillId="0" borderId="8" xfId="0" applyFont="1" applyBorder="1"/>
    <xf numFmtId="41" fontId="17" fillId="0" borderId="3" xfId="1" applyFont="1" applyBorder="1"/>
    <xf numFmtId="0" fontId="9" fillId="0" borderId="8" xfId="0" applyFont="1" applyBorder="1"/>
    <xf numFmtId="41" fontId="9" fillId="0" borderId="3" xfId="1" applyFont="1" applyBorder="1"/>
    <xf numFmtId="0" fontId="17" fillId="0" borderId="1" xfId="0" applyFont="1" applyBorder="1" applyAlignment="1">
      <alignment horizontal="left" vertical="center" wrapText="1"/>
    </xf>
    <xf numFmtId="41" fontId="17" fillId="0" borderId="1" xfId="1" applyFont="1" applyBorder="1" applyAlignment="1">
      <alignment horizontal="center" vertical="center" wrapText="1"/>
    </xf>
    <xf numFmtId="0" fontId="17" fillId="0" borderId="1" xfId="0" applyFont="1" applyBorder="1" applyAlignment="1">
      <alignment horizontal="left" wrapText="1"/>
    </xf>
    <xf numFmtId="41" fontId="9" fillId="0" borderId="9" xfId="1" applyFont="1" applyBorder="1" applyAlignment="1">
      <alignment horizontal="center"/>
    </xf>
    <xf numFmtId="41" fontId="17" fillId="0" borderId="1" xfId="1" applyFont="1" applyBorder="1" applyAlignment="1">
      <alignment horizontal="center"/>
    </xf>
    <xf numFmtId="0" fontId="23" fillId="0" borderId="0" xfId="0" applyFont="1" applyAlignment="1">
      <alignment horizontal="left"/>
    </xf>
    <xf numFmtId="41" fontId="9" fillId="0" borderId="0" xfId="1" applyFont="1"/>
    <xf numFmtId="0" fontId="17" fillId="0" borderId="1" xfId="0" applyFont="1" applyBorder="1" applyAlignment="1">
      <alignment horizontal="center"/>
    </xf>
    <xf numFmtId="41" fontId="17" fillId="0" borderId="1" xfId="1" applyFont="1" applyFill="1" applyBorder="1"/>
    <xf numFmtId="0" fontId="17" fillId="0" borderId="2" xfId="0" applyFont="1" applyBorder="1"/>
    <xf numFmtId="41" fontId="9" fillId="0" borderId="2" xfId="1" applyFont="1" applyFill="1" applyBorder="1"/>
    <xf numFmtId="41" fontId="9" fillId="0" borderId="3" xfId="1" applyFont="1" applyFill="1" applyBorder="1"/>
    <xf numFmtId="0" fontId="17" fillId="0" borderId="4" xfId="0" applyFont="1" applyBorder="1"/>
    <xf numFmtId="41" fontId="17" fillId="0" borderId="4" xfId="1" applyFont="1" applyFill="1" applyBorder="1"/>
    <xf numFmtId="41" fontId="9" fillId="0" borderId="4" xfId="1" applyFont="1" applyFill="1" applyBorder="1"/>
    <xf numFmtId="14" fontId="17" fillId="0" borderId="1" xfId="0" applyNumberFormat="1" applyFont="1" applyBorder="1" applyAlignment="1">
      <alignment horizontal="center"/>
    </xf>
    <xf numFmtId="41" fontId="9" fillId="0" borderId="2" xfId="1" applyFont="1" applyBorder="1" applyAlignment="1"/>
    <xf numFmtId="41" fontId="17" fillId="0" borderId="1" xfId="1" applyFont="1" applyBorder="1"/>
    <xf numFmtId="41" fontId="17" fillId="0" borderId="6" xfId="1" applyFont="1" applyBorder="1"/>
    <xf numFmtId="0" fontId="24" fillId="2" borderId="1" xfId="0" applyFont="1" applyFill="1" applyBorder="1" applyAlignment="1">
      <alignment horizontal="center" vertical="center"/>
    </xf>
    <xf numFmtId="14" fontId="24" fillId="2" borderId="1" xfId="0" applyNumberFormat="1" applyFont="1" applyFill="1" applyBorder="1" applyAlignment="1">
      <alignment horizontal="center" vertical="center"/>
    </xf>
    <xf numFmtId="14" fontId="24" fillId="2" borderId="0" xfId="0" applyNumberFormat="1" applyFont="1" applyFill="1" applyAlignment="1">
      <alignment horizontal="center" vertical="center"/>
    </xf>
    <xf numFmtId="0" fontId="20" fillId="2" borderId="3" xfId="0" applyFont="1" applyFill="1" applyBorder="1" applyAlignment="1">
      <alignment vertical="center"/>
    </xf>
    <xf numFmtId="41" fontId="20" fillId="0" borderId="3" xfId="1" applyFont="1" applyBorder="1" applyAlignment="1">
      <alignment horizontal="center" vertical="center"/>
    </xf>
    <xf numFmtId="41" fontId="20" fillId="2" borderId="0" xfId="1" applyFont="1" applyFill="1" applyBorder="1" applyAlignment="1">
      <alignment horizontal="center" vertical="center"/>
    </xf>
    <xf numFmtId="41" fontId="20" fillId="2" borderId="3" xfId="1" applyFont="1" applyFill="1" applyBorder="1" applyAlignment="1">
      <alignment horizontal="center" vertical="center"/>
    </xf>
    <xf numFmtId="41" fontId="20" fillId="0" borderId="3" xfId="1" applyFont="1" applyFill="1" applyBorder="1" applyAlignment="1">
      <alignment horizontal="center" vertical="center"/>
    </xf>
    <xf numFmtId="41" fontId="20" fillId="2" borderId="8" xfId="1" applyFont="1" applyFill="1" applyBorder="1" applyAlignment="1">
      <alignment horizontal="center" vertical="center"/>
    </xf>
    <xf numFmtId="0" fontId="12" fillId="2" borderId="4" xfId="9" applyFont="1" applyFill="1" applyBorder="1" applyAlignment="1">
      <alignment vertical="center"/>
    </xf>
    <xf numFmtId="41" fontId="20" fillId="2" borderId="4" xfId="1" applyFont="1" applyFill="1" applyBorder="1" applyAlignment="1">
      <alignment horizontal="center" vertical="center"/>
    </xf>
    <xf numFmtId="0" fontId="24" fillId="2" borderId="4" xfId="0" applyFont="1" applyFill="1" applyBorder="1" applyAlignment="1">
      <alignment vertical="center"/>
    </xf>
    <xf numFmtId="41" fontId="24" fillId="2" borderId="1" xfId="1" applyFont="1" applyFill="1" applyBorder="1" applyAlignment="1">
      <alignment horizontal="center" vertical="center"/>
    </xf>
    <xf numFmtId="41" fontId="24" fillId="2" borderId="0" xfId="1" applyFont="1" applyFill="1" applyBorder="1" applyAlignment="1">
      <alignment horizontal="center" vertical="center"/>
    </xf>
    <xf numFmtId="0" fontId="24" fillId="2" borderId="1" xfId="0" applyFont="1" applyFill="1" applyBorder="1" applyAlignment="1">
      <alignment vertical="center"/>
    </xf>
    <xf numFmtId="0" fontId="20" fillId="2" borderId="2" xfId="0" applyFont="1" applyFill="1" applyBorder="1" applyAlignment="1">
      <alignment vertical="center"/>
    </xf>
    <xf numFmtId="41" fontId="20" fillId="2" borderId="2" xfId="1" applyFont="1" applyFill="1" applyBorder="1" applyAlignment="1">
      <alignment horizontal="center" vertical="center"/>
    </xf>
    <xf numFmtId="0" fontId="20" fillId="2" borderId="3" xfId="0" applyFont="1" applyFill="1" applyBorder="1" applyAlignment="1">
      <alignment horizontal="left" vertical="center"/>
    </xf>
    <xf numFmtId="41" fontId="24" fillId="0" borderId="1" xfId="1" applyFont="1" applyFill="1" applyBorder="1" applyAlignment="1">
      <alignment horizontal="center" vertical="center"/>
    </xf>
    <xf numFmtId="164" fontId="24" fillId="2" borderId="0" xfId="1" applyNumberFormat="1" applyFont="1" applyFill="1" applyBorder="1" applyAlignment="1">
      <alignment horizontal="center" vertical="center"/>
    </xf>
    <xf numFmtId="164" fontId="24" fillId="2" borderId="1" xfId="1" applyNumberFormat="1" applyFont="1" applyFill="1" applyBorder="1" applyAlignment="1">
      <alignment horizontal="center" vertical="center"/>
    </xf>
    <xf numFmtId="164" fontId="24" fillId="0" borderId="1" xfId="1" applyNumberFormat="1" applyFont="1" applyFill="1" applyBorder="1" applyAlignment="1">
      <alignment horizontal="center" vertical="center"/>
    </xf>
    <xf numFmtId="3" fontId="26" fillId="0" borderId="0" xfId="0" applyNumberFormat="1" applyFont="1" applyAlignment="1">
      <alignment vertical="top"/>
    </xf>
    <xf numFmtId="165" fontId="9" fillId="0" borderId="0" xfId="0" applyNumberFormat="1" applyFont="1"/>
    <xf numFmtId="164" fontId="9" fillId="0" borderId="0" xfId="1" applyNumberFormat="1" applyFont="1"/>
    <xf numFmtId="167" fontId="9" fillId="0" borderId="0" xfId="0" applyNumberFormat="1" applyFont="1"/>
    <xf numFmtId="0" fontId="17" fillId="3" borderId="0" xfId="0" applyFont="1" applyFill="1"/>
    <xf numFmtId="0" fontId="9" fillId="3" borderId="0" xfId="0" applyFont="1" applyFill="1"/>
    <xf numFmtId="49" fontId="9" fillId="0" borderId="0" xfId="0" applyNumberFormat="1" applyFont="1" applyAlignment="1">
      <alignment horizontal="center" vertical="center"/>
    </xf>
    <xf numFmtId="14" fontId="17" fillId="0" borderId="2" xfId="0" applyNumberFormat="1" applyFont="1" applyBorder="1" applyAlignment="1">
      <alignment horizontal="center" vertical="center"/>
    </xf>
    <xf numFmtId="0" fontId="16" fillId="0" borderId="8" xfId="0" applyFont="1" applyBorder="1" applyAlignment="1">
      <alignment horizontal="left" vertical="top"/>
    </xf>
    <xf numFmtId="167" fontId="23" fillId="0" borderId="0" xfId="0" applyNumberFormat="1" applyFont="1" applyAlignment="1">
      <alignment horizontal="left"/>
    </xf>
    <xf numFmtId="170" fontId="26" fillId="0" borderId="0" xfId="0" applyNumberFormat="1" applyFont="1" applyAlignment="1">
      <alignment vertical="top"/>
    </xf>
    <xf numFmtId="164" fontId="9" fillId="0" borderId="0" xfId="1" applyNumberFormat="1" applyFont="1" applyBorder="1" applyAlignment="1">
      <alignment horizontal="center" vertical="center"/>
    </xf>
    <xf numFmtId="0" fontId="0" fillId="0" borderId="8" xfId="0" applyBorder="1"/>
    <xf numFmtId="0" fontId="0" fillId="0" borderId="9" xfId="0" applyBorder="1"/>
    <xf numFmtId="41" fontId="17" fillId="0" borderId="14" xfId="1" applyFont="1" applyBorder="1" applyAlignment="1"/>
    <xf numFmtId="0" fontId="9" fillId="0" borderId="1" xfId="0" applyFont="1" applyBorder="1" applyAlignment="1">
      <alignment horizontal="left" vertical="center"/>
    </xf>
    <xf numFmtId="41" fontId="9" fillId="0" borderId="1" xfId="1" applyFont="1" applyBorder="1" applyAlignment="1">
      <alignment horizontal="center" vertical="center"/>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0" xfId="0" applyFont="1" applyFill="1" applyAlignment="1">
      <alignment horizontal="center" vertical="center"/>
    </xf>
    <xf numFmtId="0" fontId="9" fillId="3" borderId="9"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17" fillId="3" borderId="0" xfId="0" applyFont="1" applyFill="1" applyAlignment="1">
      <alignment horizontal="center"/>
    </xf>
    <xf numFmtId="0" fontId="23" fillId="0" borderId="0" xfId="0" applyFont="1" applyAlignment="1">
      <alignment horizontal="left"/>
    </xf>
    <xf numFmtId="0" fontId="9" fillId="0" borderId="0" xfId="0" applyFont="1" applyAlignment="1">
      <alignment horizontal="center"/>
    </xf>
    <xf numFmtId="0" fontId="18" fillId="0" borderId="0" xfId="0" applyFont="1" applyAlignment="1">
      <alignment horizontal="center"/>
    </xf>
    <xf numFmtId="0" fontId="17" fillId="0" borderId="0" xfId="0" applyFont="1" applyAlignment="1">
      <alignment horizontal="center"/>
    </xf>
    <xf numFmtId="0" fontId="17" fillId="0" borderId="2" xfId="0" applyFont="1" applyBorder="1" applyAlignment="1">
      <alignment horizontal="left" wrapText="1"/>
    </xf>
    <xf numFmtId="0" fontId="17" fillId="0" borderId="4" xfId="0" applyFont="1" applyBorder="1" applyAlignment="1">
      <alignment horizontal="left" wrapText="1"/>
    </xf>
    <xf numFmtId="41" fontId="17" fillId="0" borderId="2" xfId="1" applyFont="1" applyFill="1" applyBorder="1" applyAlignment="1">
      <alignment horizontal="center"/>
    </xf>
    <xf numFmtId="41" fontId="17" fillId="0" borderId="4" xfId="1" applyFont="1" applyFill="1" applyBorder="1" applyAlignment="1">
      <alignment horizontal="center"/>
    </xf>
    <xf numFmtId="0" fontId="17" fillId="0" borderId="0" xfId="0" applyFont="1" applyAlignment="1">
      <alignment horizontal="left" wrapText="1"/>
    </xf>
    <xf numFmtId="0" fontId="17" fillId="0" borderId="0" xfId="0" applyFont="1" applyAlignment="1">
      <alignment horizontal="left"/>
    </xf>
    <xf numFmtId="0" fontId="9" fillId="0" borderId="0" xfId="0" applyFont="1" applyAlignment="1">
      <alignment horizontal="left" wrapText="1"/>
    </xf>
    <xf numFmtId="0" fontId="17"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18" fillId="0" borderId="0" xfId="0" applyFont="1" applyAlignment="1">
      <alignment horizontal="center" wrapText="1"/>
    </xf>
    <xf numFmtId="0" fontId="9" fillId="0" borderId="0" xfId="0" applyFont="1" applyAlignment="1">
      <alignment horizontal="center" wrapText="1"/>
    </xf>
    <xf numFmtId="0" fontId="17" fillId="0" borderId="16" xfId="0" applyFont="1" applyBorder="1" applyAlignment="1">
      <alignment horizontal="center"/>
    </xf>
    <xf numFmtId="14" fontId="13" fillId="0" borderId="0" xfId="0" applyNumberFormat="1" applyFont="1" applyAlignment="1">
      <alignment horizontal="left" vertical="center" wrapText="1"/>
    </xf>
    <xf numFmtId="0" fontId="17" fillId="0" borderId="14" xfId="0" applyFont="1" applyBorder="1" applyAlignment="1">
      <alignment horizontal="center"/>
    </xf>
    <xf numFmtId="10" fontId="9" fillId="0" borderId="0" xfId="10" applyNumberFormat="1" applyFont="1"/>
  </cellXfs>
  <cellStyles count="11">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8FEE-0EC3-44A8-B0C3-9B88118B4F8C}">
  <dimension ref="B2:F23"/>
  <sheetViews>
    <sheetView showGridLines="0" workbookViewId="0">
      <selection activeCell="I12" sqref="I12"/>
    </sheetView>
  </sheetViews>
  <sheetFormatPr baseColWidth="10" defaultColWidth="11.42578125" defaultRowHeight="15" x14ac:dyDescent="0.25"/>
  <cols>
    <col min="1" max="1" width="3.5703125" style="5" customWidth="1"/>
    <col min="2" max="2" width="34.28515625" style="5" customWidth="1"/>
    <col min="3" max="6" width="19.28515625" style="5" customWidth="1"/>
    <col min="7" max="7" width="3.5703125" style="5" customWidth="1"/>
    <col min="8" max="16384" width="11.42578125" style="5"/>
  </cols>
  <sheetData>
    <row r="2" spans="2:6" x14ac:dyDescent="0.25">
      <c r="B2" s="136" t="s">
        <v>170</v>
      </c>
      <c r="C2" s="137"/>
      <c r="D2" s="137"/>
      <c r="E2" s="137"/>
      <c r="F2" s="138"/>
    </row>
    <row r="3" spans="2:6" x14ac:dyDescent="0.25">
      <c r="B3" s="139"/>
      <c r="C3" s="140"/>
      <c r="D3" s="140"/>
      <c r="E3" s="140"/>
      <c r="F3" s="141"/>
    </row>
    <row r="4" spans="2:6" x14ac:dyDescent="0.25">
      <c r="B4" s="139"/>
      <c r="C4" s="140"/>
      <c r="D4" s="140"/>
      <c r="E4" s="140"/>
      <c r="F4" s="141"/>
    </row>
    <row r="5" spans="2:6" x14ac:dyDescent="0.25">
      <c r="B5" s="139"/>
      <c r="C5" s="140"/>
      <c r="D5" s="140"/>
      <c r="E5" s="140"/>
      <c r="F5" s="141"/>
    </row>
    <row r="6" spans="2:6" x14ac:dyDescent="0.25">
      <c r="B6" s="139"/>
      <c r="C6" s="140"/>
      <c r="D6" s="140"/>
      <c r="E6" s="140"/>
      <c r="F6" s="141"/>
    </row>
    <row r="7" spans="2:6" x14ac:dyDescent="0.25">
      <c r="B7" s="139"/>
      <c r="C7" s="140"/>
      <c r="D7" s="140"/>
      <c r="E7" s="140"/>
      <c r="F7" s="141"/>
    </row>
    <row r="8" spans="2:6" x14ac:dyDescent="0.25">
      <c r="B8" s="139"/>
      <c r="C8" s="140"/>
      <c r="D8" s="140"/>
      <c r="E8" s="140"/>
      <c r="F8" s="141"/>
    </row>
    <row r="9" spans="2:6" x14ac:dyDescent="0.25">
      <c r="B9" s="139"/>
      <c r="C9" s="140"/>
      <c r="D9" s="140"/>
      <c r="E9" s="140"/>
      <c r="F9" s="141"/>
    </row>
    <row r="10" spans="2:6" x14ac:dyDescent="0.25">
      <c r="B10" s="139"/>
      <c r="C10" s="140"/>
      <c r="D10" s="140"/>
      <c r="E10" s="140"/>
      <c r="F10" s="141"/>
    </row>
    <row r="11" spans="2:6" x14ac:dyDescent="0.25">
      <c r="B11" s="139"/>
      <c r="C11" s="140"/>
      <c r="D11" s="140"/>
      <c r="E11" s="140"/>
      <c r="F11" s="141"/>
    </row>
    <row r="12" spans="2:6" x14ac:dyDescent="0.25">
      <c r="B12" s="139"/>
      <c r="C12" s="140"/>
      <c r="D12" s="140"/>
      <c r="E12" s="140"/>
      <c r="F12" s="141"/>
    </row>
    <row r="13" spans="2:6" x14ac:dyDescent="0.25">
      <c r="B13" s="139"/>
      <c r="C13" s="140"/>
      <c r="D13" s="140"/>
      <c r="E13" s="140"/>
      <c r="F13" s="141"/>
    </row>
    <row r="14" spans="2:6" x14ac:dyDescent="0.25">
      <c r="B14" s="139"/>
      <c r="C14" s="140"/>
      <c r="D14" s="140"/>
      <c r="E14" s="140"/>
      <c r="F14" s="141"/>
    </row>
    <row r="15" spans="2:6" x14ac:dyDescent="0.25">
      <c r="B15" s="139"/>
      <c r="C15" s="140"/>
      <c r="D15" s="140"/>
      <c r="E15" s="140"/>
      <c r="F15" s="141"/>
    </row>
    <row r="16" spans="2:6" x14ac:dyDescent="0.25">
      <c r="B16" s="139"/>
      <c r="C16" s="140"/>
      <c r="D16" s="140"/>
      <c r="E16" s="140"/>
      <c r="F16" s="141"/>
    </row>
    <row r="17" spans="2:6" x14ac:dyDescent="0.25">
      <c r="B17" s="139"/>
      <c r="C17" s="140"/>
      <c r="D17" s="140"/>
      <c r="E17" s="140"/>
      <c r="F17" s="141"/>
    </row>
    <row r="18" spans="2:6" x14ac:dyDescent="0.25">
      <c r="B18" s="139"/>
      <c r="C18" s="140"/>
      <c r="D18" s="140"/>
      <c r="E18" s="140"/>
      <c r="F18" s="141"/>
    </row>
    <row r="19" spans="2:6" x14ac:dyDescent="0.25">
      <c r="B19" s="139"/>
      <c r="C19" s="140"/>
      <c r="D19" s="140"/>
      <c r="E19" s="140"/>
      <c r="F19" s="141"/>
    </row>
    <row r="20" spans="2:6" x14ac:dyDescent="0.25">
      <c r="B20" s="139"/>
      <c r="C20" s="140"/>
      <c r="D20" s="140"/>
      <c r="E20" s="140"/>
      <c r="F20" s="141"/>
    </row>
    <row r="21" spans="2:6" x14ac:dyDescent="0.25">
      <c r="B21" s="139"/>
      <c r="C21" s="140"/>
      <c r="D21" s="140"/>
      <c r="E21" s="140"/>
      <c r="F21" s="141"/>
    </row>
    <row r="22" spans="2:6" x14ac:dyDescent="0.25">
      <c r="B22" s="139"/>
      <c r="C22" s="140"/>
      <c r="D22" s="140"/>
      <c r="E22" s="140"/>
      <c r="F22" s="141"/>
    </row>
    <row r="23" spans="2:6" x14ac:dyDescent="0.25">
      <c r="B23" s="142"/>
      <c r="C23" s="143"/>
      <c r="D23" s="143"/>
      <c r="E23" s="143"/>
      <c r="F23" s="144"/>
    </row>
  </sheetData>
  <mergeCells count="1">
    <mergeCell ref="B2:F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4524A-59C7-456E-A84D-2578965AD61A}">
  <dimension ref="B2:C10"/>
  <sheetViews>
    <sheetView showGridLines="0" workbookViewId="0">
      <pane ySplit="2" topLeftCell="A3" activePane="bottomLeft" state="frozen"/>
      <selection activeCell="A4" sqref="A4"/>
      <selection pane="bottomLeft" activeCell="F8" activeCellId="1" sqref="A4 F8"/>
    </sheetView>
  </sheetViews>
  <sheetFormatPr baseColWidth="10" defaultColWidth="11.42578125" defaultRowHeight="15" x14ac:dyDescent="0.25"/>
  <cols>
    <col min="1" max="1" width="3.5703125" style="5" customWidth="1"/>
    <col min="2" max="2" width="82.85546875" style="5" bestFit="1" customWidth="1"/>
    <col min="3" max="3" width="11.42578125" style="5"/>
    <col min="4" max="4" width="3.5703125" style="5" customWidth="1"/>
    <col min="5" max="16384" width="11.42578125" style="5"/>
  </cols>
  <sheetData>
    <row r="2" spans="2:3" x14ac:dyDescent="0.25">
      <c r="B2" s="145" t="s">
        <v>100</v>
      </c>
      <c r="C2" s="145"/>
    </row>
    <row r="3" spans="2:3" x14ac:dyDescent="0.25">
      <c r="B3" s="123" t="s">
        <v>110</v>
      </c>
      <c r="C3" s="124"/>
    </row>
    <row r="4" spans="2:3" x14ac:dyDescent="0.25">
      <c r="B4" s="71" t="s">
        <v>70</v>
      </c>
      <c r="C4" s="125" t="s">
        <v>94</v>
      </c>
    </row>
    <row r="5" spans="2:3" x14ac:dyDescent="0.25">
      <c r="B5" s="71" t="s">
        <v>93</v>
      </c>
      <c r="C5" s="125" t="s">
        <v>95</v>
      </c>
    </row>
    <row r="6" spans="2:3" x14ac:dyDescent="0.25">
      <c r="B6" s="71" t="s">
        <v>72</v>
      </c>
      <c r="C6" s="125" t="s">
        <v>96</v>
      </c>
    </row>
    <row r="7" spans="2:3" x14ac:dyDescent="0.25">
      <c r="B7" s="71" t="s">
        <v>73</v>
      </c>
      <c r="C7" s="125" t="s">
        <v>97</v>
      </c>
    </row>
    <row r="8" spans="2:3" x14ac:dyDescent="0.25">
      <c r="B8" s="71" t="s">
        <v>75</v>
      </c>
      <c r="C8" s="125" t="s">
        <v>98</v>
      </c>
    </row>
    <row r="9" spans="2:3" x14ac:dyDescent="0.25">
      <c r="B9" s="71" t="s">
        <v>108</v>
      </c>
      <c r="C9" s="125" t="s">
        <v>99</v>
      </c>
    </row>
    <row r="10" spans="2:3" x14ac:dyDescent="0.25">
      <c r="B10" s="71" t="s">
        <v>109</v>
      </c>
      <c r="C10" s="125" t="s">
        <v>104</v>
      </c>
    </row>
  </sheetData>
  <mergeCells count="1">
    <mergeCell ref="B2:C2"/>
  </mergeCells>
  <hyperlinks>
    <hyperlink ref="B4" location="'01'!A1" display="ESTADO DEL ACTIVO NETO" xr:uid="{CF88B28D-C381-4A5D-8EC5-1F95538A3DA3}"/>
    <hyperlink ref="B5" location="'02'!A1" display="ESTADO DE INGRESO Y EGRESOS" xr:uid="{4B102E1D-9931-441E-B2C9-B9F45E96AE81}"/>
    <hyperlink ref="B6" location="'03'!A1" display="ESTADO DE VARIACIÓN DEL ACTIVO NETO" xr:uid="{B6F67CE1-9CB2-4EE8-8D3B-8FD1742C5A36}"/>
    <hyperlink ref="B7" location="'04'!A1" display="ESTADO DE FLUJO DE EFECTIVO" xr:uid="{06FD548C-C671-4929-BCFF-A36F9BA7029A}"/>
    <hyperlink ref="B8" location="'05'!A1" display="NOTAS A LOS ESTADOS FINANCIEROS" xr:uid="{50452724-DA03-41EA-83C7-A82310E41BD4}"/>
    <hyperlink ref="B9" location="'06'!A1" display="COMPOSICIÓN DE LAS INVERSIONES DEL FONDO" xr:uid="{822322F6-7558-4577-B32C-052870AAFF20}"/>
    <hyperlink ref="B10" location="'07'!A1" display="COMPOSICIÓN DE LAS INVERSIONES OP REPO" xr:uid="{B7651F70-DE12-4945-A8D1-6B3459D4DB93}"/>
  </hyperlinks>
  <pageMargins left="0.7" right="0.7" top="0.75" bottom="0.75" header="0.3" footer="0.3"/>
  <pageSetup orientation="portrait" r:id="rId1"/>
  <ignoredErrors>
    <ignoredError sqref="C4:C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I27"/>
  <sheetViews>
    <sheetView showGridLines="0" workbookViewId="0">
      <selection activeCell="D28" sqref="D28"/>
    </sheetView>
  </sheetViews>
  <sheetFormatPr baseColWidth="10" defaultColWidth="9.140625" defaultRowHeight="15" x14ac:dyDescent="0.25"/>
  <cols>
    <col min="1" max="1" width="3.5703125" style="5" customWidth="1"/>
    <col min="2" max="2" width="52.7109375" style="5" customWidth="1"/>
    <col min="3" max="3" width="22.140625" style="5" bestFit="1" customWidth="1"/>
    <col min="4" max="4" width="21.28515625" style="5" customWidth="1"/>
    <col min="5" max="5" width="3.5703125" style="5" customWidth="1"/>
    <col min="6" max="6" width="12.7109375" style="5" bestFit="1" customWidth="1"/>
    <col min="7" max="7" width="15.5703125" style="33" bestFit="1" customWidth="1"/>
    <col min="8" max="8" width="9.140625" style="5"/>
    <col min="9" max="9" width="15.5703125" style="5" bestFit="1" customWidth="1"/>
    <col min="10" max="16384" width="9.140625" style="5"/>
  </cols>
  <sheetData>
    <row r="1" spans="1:6" x14ac:dyDescent="0.25">
      <c r="A1" s="71" t="s">
        <v>107</v>
      </c>
    </row>
    <row r="2" spans="1:6" x14ac:dyDescent="0.25">
      <c r="B2" s="145" t="s">
        <v>110</v>
      </c>
      <c r="C2" s="145"/>
      <c r="D2" s="145"/>
    </row>
    <row r="3" spans="1:6" x14ac:dyDescent="0.25">
      <c r="B3" s="148" t="s">
        <v>70</v>
      </c>
      <c r="C3" s="148"/>
      <c r="D3" s="148"/>
    </row>
    <row r="4" spans="1:6" x14ac:dyDescent="0.25">
      <c r="B4" s="149" t="s">
        <v>261</v>
      </c>
      <c r="C4" s="149"/>
      <c r="D4" s="149"/>
    </row>
    <row r="5" spans="1:6" x14ac:dyDescent="0.25">
      <c r="B5" s="149" t="s">
        <v>74</v>
      </c>
      <c r="C5" s="149"/>
      <c r="D5" s="149"/>
    </row>
    <row r="7" spans="1:6" x14ac:dyDescent="0.25">
      <c r="B7" s="97" t="s">
        <v>0</v>
      </c>
      <c r="C7" s="98">
        <v>45565</v>
      </c>
      <c r="D7" s="98">
        <v>45199</v>
      </c>
      <c r="E7" s="99"/>
    </row>
    <row r="8" spans="1:6" x14ac:dyDescent="0.25">
      <c r="B8" s="100" t="s">
        <v>165</v>
      </c>
      <c r="C8" s="101">
        <v>82143710</v>
      </c>
      <c r="D8" s="101">
        <v>96282125</v>
      </c>
      <c r="E8" s="102"/>
    </row>
    <row r="9" spans="1:6" x14ac:dyDescent="0.25">
      <c r="B9" s="100" t="s">
        <v>1</v>
      </c>
      <c r="C9" s="103">
        <v>8144081</v>
      </c>
      <c r="D9" s="103">
        <v>2247302</v>
      </c>
      <c r="E9" s="102"/>
    </row>
    <row r="10" spans="1:6" x14ac:dyDescent="0.25">
      <c r="B10" s="100" t="s">
        <v>66</v>
      </c>
      <c r="C10" s="104">
        <v>5613879</v>
      </c>
      <c r="D10" s="104">
        <v>1939003</v>
      </c>
      <c r="E10" s="105"/>
      <c r="F10" s="147"/>
    </row>
    <row r="11" spans="1:6" x14ac:dyDescent="0.25">
      <c r="B11" s="106" t="s">
        <v>166</v>
      </c>
      <c r="C11" s="107">
        <v>18335340546.039997</v>
      </c>
      <c r="D11" s="107">
        <v>6258280252</v>
      </c>
      <c r="E11" s="105"/>
      <c r="F11" s="147"/>
    </row>
    <row r="12" spans="1:6" x14ac:dyDescent="0.25">
      <c r="B12" s="108" t="s">
        <v>2</v>
      </c>
      <c r="C12" s="109">
        <f>SUM(C8:C11)</f>
        <v>18431242216.039997</v>
      </c>
      <c r="D12" s="109">
        <f>SUM(D8:D11)</f>
        <v>6358748682</v>
      </c>
      <c r="E12" s="110"/>
    </row>
    <row r="13" spans="1:6" x14ac:dyDescent="0.25">
      <c r="B13" s="111" t="s">
        <v>3</v>
      </c>
      <c r="C13" s="109"/>
      <c r="D13" s="109"/>
      <c r="E13" s="110"/>
    </row>
    <row r="14" spans="1:6" x14ac:dyDescent="0.25">
      <c r="B14" s="112" t="s">
        <v>167</v>
      </c>
      <c r="C14" s="113">
        <v>31800000</v>
      </c>
      <c r="D14" s="113">
        <v>69500000</v>
      </c>
      <c r="E14" s="102"/>
    </row>
    <row r="15" spans="1:6" x14ac:dyDescent="0.25">
      <c r="B15" s="114" t="s">
        <v>168</v>
      </c>
      <c r="C15" s="103">
        <v>48786523</v>
      </c>
      <c r="D15" s="103">
        <v>16446418</v>
      </c>
      <c r="E15" s="102"/>
    </row>
    <row r="16" spans="1:6" x14ac:dyDescent="0.25">
      <c r="B16" s="100" t="s">
        <v>4</v>
      </c>
      <c r="C16" s="103">
        <v>0</v>
      </c>
      <c r="D16" s="103">
        <v>0</v>
      </c>
      <c r="E16" s="102"/>
    </row>
    <row r="17" spans="2:9" x14ac:dyDescent="0.25">
      <c r="B17" s="111" t="s">
        <v>69</v>
      </c>
      <c r="C17" s="109">
        <f>+SUM(C14:C16)</f>
        <v>80586523</v>
      </c>
      <c r="D17" s="109">
        <f>+SUM(D14:D16)</f>
        <v>85946418</v>
      </c>
      <c r="E17" s="110"/>
    </row>
    <row r="18" spans="2:9" x14ac:dyDescent="0.25">
      <c r="B18" s="111" t="s">
        <v>5</v>
      </c>
      <c r="C18" s="115">
        <f>+C12-C17</f>
        <v>18350655693.039997</v>
      </c>
      <c r="D18" s="115">
        <f>+D12-D17</f>
        <v>6272802264</v>
      </c>
      <c r="E18" s="116"/>
      <c r="F18" s="65"/>
    </row>
    <row r="19" spans="2:9" x14ac:dyDescent="0.25">
      <c r="B19" s="111" t="s">
        <v>6</v>
      </c>
      <c r="C19" s="117">
        <f>+C18/C20</f>
        <v>146231.08118446916</v>
      </c>
      <c r="D19" s="118">
        <v>54511.927402000001</v>
      </c>
      <c r="E19" s="116"/>
      <c r="I19" s="122"/>
    </row>
    <row r="20" spans="2:9" x14ac:dyDescent="0.25">
      <c r="B20" s="111" t="s">
        <v>7</v>
      </c>
      <c r="C20" s="118">
        <v>125490.802259</v>
      </c>
      <c r="D20" s="118">
        <v>115072.108729</v>
      </c>
    </row>
    <row r="22" spans="2:9" x14ac:dyDescent="0.25">
      <c r="B22" s="146" t="s">
        <v>105</v>
      </c>
      <c r="C22" s="146"/>
      <c r="D22" s="128"/>
      <c r="E22" s="65"/>
    </row>
    <row r="23" spans="2:9" x14ac:dyDescent="0.25">
      <c r="B23" s="27"/>
      <c r="C23" s="119"/>
      <c r="D23" s="129"/>
      <c r="E23" s="84"/>
    </row>
    <row r="24" spans="2:9" x14ac:dyDescent="0.25">
      <c r="C24" s="64"/>
      <c r="D24" s="64"/>
      <c r="E24" s="120"/>
    </row>
    <row r="25" spans="2:9" x14ac:dyDescent="0.25">
      <c r="C25" s="64"/>
      <c r="D25" s="64"/>
    </row>
    <row r="26" spans="2:9" x14ac:dyDescent="0.25">
      <c r="C26" s="121"/>
      <c r="D26" s="121"/>
    </row>
    <row r="27" spans="2:9" x14ac:dyDescent="0.25">
      <c r="C27" s="122"/>
      <c r="D27" s="122"/>
    </row>
  </sheetData>
  <mergeCells count="6">
    <mergeCell ref="B22:C22"/>
    <mergeCell ref="F10:F11"/>
    <mergeCell ref="B2:D2"/>
    <mergeCell ref="B3:D3"/>
    <mergeCell ref="B4:D4"/>
    <mergeCell ref="B5:D5"/>
  </mergeCells>
  <hyperlinks>
    <hyperlink ref="A1" location="INDICE!A1" display="INDICE!A1" xr:uid="{6B0E43CA-D2DB-4852-9D6C-9F9A602766EB}"/>
    <hyperlink ref="B11" location="'06'!A1" display="Inversiones " xr:uid="{B9FB7D52-3CFD-407E-993D-9DA8C6D9BAA8}"/>
  </hyperlinks>
  <pageMargins left="0.7" right="0.7" top="0.75" bottom="0.75" header="0.3" footer="0.3"/>
  <pageSetup orientation="portrait" r:id="rId1"/>
  <ignoredErrors>
    <ignoredError sqref="C12:D1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G21"/>
  <sheetViews>
    <sheetView showGridLines="0" workbookViewId="0">
      <selection activeCell="F26" sqref="F26"/>
    </sheetView>
  </sheetViews>
  <sheetFormatPr baseColWidth="10" defaultColWidth="11.42578125" defaultRowHeight="15" x14ac:dyDescent="0.25"/>
  <cols>
    <col min="1" max="1" width="3.5703125" style="5" customWidth="1"/>
    <col min="2" max="2" width="52.7109375" style="5" customWidth="1"/>
    <col min="3" max="4" width="18.7109375" style="5" customWidth="1"/>
    <col min="5" max="5" width="3.5703125" style="5" customWidth="1"/>
    <col min="6" max="6" width="12.42578125" style="5" bestFit="1" customWidth="1"/>
    <col min="7" max="16384" width="11.42578125" style="5"/>
  </cols>
  <sheetData>
    <row r="1" spans="1:7" x14ac:dyDescent="0.25">
      <c r="A1" s="71" t="s">
        <v>107</v>
      </c>
    </row>
    <row r="2" spans="1:7" x14ac:dyDescent="0.25">
      <c r="B2" s="145" t="str">
        <f>+'01'!B2</f>
        <v>FONDO MUTUO PARA TODOS RENTA FIJA EN GUARANÍES</v>
      </c>
      <c r="C2" s="145"/>
      <c r="D2" s="145"/>
    </row>
    <row r="3" spans="1:7" x14ac:dyDescent="0.25">
      <c r="B3" s="148" t="s">
        <v>71</v>
      </c>
      <c r="C3" s="148"/>
      <c r="D3" s="148"/>
    </row>
    <row r="4" spans="1:7" x14ac:dyDescent="0.25">
      <c r="B4" s="149" t="str">
        <f>+'01'!B4</f>
        <v>Correspondiente al 30/09/2024 comparativo al 30/09/2023</v>
      </c>
      <c r="C4" s="149"/>
      <c r="D4" s="149"/>
    </row>
    <row r="5" spans="1:7" x14ac:dyDescent="0.25">
      <c r="B5" s="149" t="s">
        <v>74</v>
      </c>
      <c r="C5" s="149"/>
      <c r="D5" s="149"/>
    </row>
    <row r="7" spans="1:7" s="27" customFormat="1" x14ac:dyDescent="0.25">
      <c r="B7" s="85" t="s">
        <v>8</v>
      </c>
      <c r="C7" s="93">
        <f>+'01'!C7</f>
        <v>45565</v>
      </c>
      <c r="D7" s="93">
        <f>+'01'!D7</f>
        <v>45199</v>
      </c>
    </row>
    <row r="8" spans="1:7" x14ac:dyDescent="0.25">
      <c r="B8" s="53" t="s">
        <v>162</v>
      </c>
      <c r="C8" s="94">
        <v>33756184.039999999</v>
      </c>
      <c r="D8" s="94">
        <v>-17911733</v>
      </c>
      <c r="F8" s="33"/>
      <c r="G8" s="34"/>
    </row>
    <row r="9" spans="1:7" x14ac:dyDescent="0.25">
      <c r="B9" s="53" t="s">
        <v>65</v>
      </c>
      <c r="C9" s="77">
        <v>1075036594</v>
      </c>
      <c r="D9" s="77">
        <v>348711964</v>
      </c>
    </row>
    <row r="10" spans="1:7" x14ac:dyDescent="0.25">
      <c r="B10" s="53" t="s">
        <v>163</v>
      </c>
      <c r="C10" s="77">
        <v>229009</v>
      </c>
      <c r="D10" s="77">
        <v>96818</v>
      </c>
    </row>
    <row r="11" spans="1:7" s="27" customFormat="1" x14ac:dyDescent="0.25">
      <c r="B11" s="72" t="s">
        <v>9</v>
      </c>
      <c r="C11" s="95">
        <f>SUM(C8:C10)</f>
        <v>1109021787.04</v>
      </c>
      <c r="D11" s="95">
        <f>SUM(D8:D10)</f>
        <v>330897049</v>
      </c>
    </row>
    <row r="12" spans="1:7" s="27" customFormat="1" x14ac:dyDescent="0.25">
      <c r="B12" s="58" t="s">
        <v>10</v>
      </c>
      <c r="C12" s="96"/>
      <c r="D12" s="96"/>
    </row>
    <row r="13" spans="1:7" x14ac:dyDescent="0.25">
      <c r="B13" s="51" t="s">
        <v>11</v>
      </c>
      <c r="C13" s="63">
        <v>328803763</v>
      </c>
      <c r="D13" s="63">
        <v>98468801</v>
      </c>
    </row>
    <row r="14" spans="1:7" x14ac:dyDescent="0.25">
      <c r="B14" s="53" t="s">
        <v>101</v>
      </c>
      <c r="C14" s="77">
        <v>0</v>
      </c>
      <c r="D14" s="77">
        <v>0</v>
      </c>
    </row>
    <row r="15" spans="1:7" x14ac:dyDescent="0.25">
      <c r="B15" s="53" t="s">
        <v>164</v>
      </c>
      <c r="C15" s="77">
        <v>0</v>
      </c>
      <c r="D15" s="77">
        <v>0</v>
      </c>
    </row>
    <row r="16" spans="1:7" s="27" customFormat="1" x14ac:dyDescent="0.25">
      <c r="B16" s="72" t="s">
        <v>12</v>
      </c>
      <c r="C16" s="95">
        <f>SUM(C13:C15)</f>
        <v>328803763</v>
      </c>
      <c r="D16" s="95">
        <f>SUM(D13:D15)</f>
        <v>98468801</v>
      </c>
    </row>
    <row r="17" spans="2:4" s="27" customFormat="1" x14ac:dyDescent="0.25">
      <c r="B17" s="72" t="s">
        <v>13</v>
      </c>
      <c r="C17" s="95">
        <f>+C11-C16</f>
        <v>780218024.03999996</v>
      </c>
      <c r="D17" s="95">
        <f>+D11-D16</f>
        <v>232428248</v>
      </c>
    </row>
    <row r="19" spans="2:4" x14ac:dyDescent="0.25">
      <c r="B19" s="146" t="s">
        <v>105</v>
      </c>
      <c r="C19" s="146"/>
      <c r="D19" s="83"/>
    </row>
    <row r="20" spans="2:4" x14ac:dyDescent="0.25">
      <c r="C20" s="65"/>
      <c r="D20" s="65"/>
    </row>
    <row r="21" spans="2:4" x14ac:dyDescent="0.25">
      <c r="C21" s="65"/>
      <c r="D21" s="65"/>
    </row>
  </sheetData>
  <mergeCells count="5">
    <mergeCell ref="B19:C19"/>
    <mergeCell ref="B2:D2"/>
    <mergeCell ref="B3:D3"/>
    <mergeCell ref="B4:D4"/>
    <mergeCell ref="B5:D5"/>
  </mergeCells>
  <hyperlinks>
    <hyperlink ref="A1" location="INDICE!A1" display="INDICE!A1" xr:uid="{A23ED2F9-D8EB-426D-AF3D-BC6E2634EFB9}"/>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J17"/>
  <sheetViews>
    <sheetView showGridLines="0" workbookViewId="0">
      <selection activeCell="E14" sqref="E14"/>
    </sheetView>
  </sheetViews>
  <sheetFormatPr baseColWidth="10" defaultColWidth="11.42578125" defaultRowHeight="15" x14ac:dyDescent="0.25"/>
  <cols>
    <col min="1" max="1" width="3.5703125" style="5" customWidth="1"/>
    <col min="2" max="2" width="30.85546875" style="5" customWidth="1"/>
    <col min="3" max="3" width="20.7109375" style="5" bestFit="1" customWidth="1"/>
    <col min="4" max="4" width="20" style="5" customWidth="1"/>
    <col min="5" max="5" width="21.140625" style="5" bestFit="1" customWidth="1"/>
    <col min="6" max="6" width="3.5703125" style="5" customWidth="1"/>
    <col min="7" max="7" width="18.7109375" style="5" bestFit="1" customWidth="1"/>
    <col min="8" max="8" width="13.5703125" style="5" bestFit="1" customWidth="1"/>
    <col min="9" max="16384" width="11.42578125" style="5"/>
  </cols>
  <sheetData>
    <row r="1" spans="1:10" x14ac:dyDescent="0.25">
      <c r="A1" s="71" t="s">
        <v>107</v>
      </c>
    </row>
    <row r="2" spans="1:10" x14ac:dyDescent="0.25">
      <c r="B2" s="145" t="str">
        <f>+'02'!B2</f>
        <v>FONDO MUTUO PARA TODOS RENTA FIJA EN GUARANÍES</v>
      </c>
      <c r="C2" s="145"/>
      <c r="D2" s="145"/>
      <c r="E2" s="145"/>
    </row>
    <row r="3" spans="1:10" x14ac:dyDescent="0.25">
      <c r="B3" s="148" t="s">
        <v>72</v>
      </c>
      <c r="C3" s="148"/>
      <c r="D3" s="148"/>
      <c r="E3" s="148"/>
    </row>
    <row r="4" spans="1:10" x14ac:dyDescent="0.25">
      <c r="B4" s="149" t="s">
        <v>262</v>
      </c>
      <c r="C4" s="149"/>
      <c r="D4" s="149"/>
      <c r="E4" s="149"/>
    </row>
    <row r="5" spans="1:10" x14ac:dyDescent="0.25">
      <c r="B5" s="149" t="s">
        <v>74</v>
      </c>
      <c r="C5" s="149"/>
      <c r="D5" s="149"/>
      <c r="E5" s="149"/>
    </row>
    <row r="7" spans="1:10" x14ac:dyDescent="0.25">
      <c r="B7" s="85" t="s">
        <v>14</v>
      </c>
      <c r="C7" s="85" t="s">
        <v>15</v>
      </c>
      <c r="D7" s="85" t="s">
        <v>16</v>
      </c>
      <c r="E7" s="85" t="s">
        <v>146</v>
      </c>
    </row>
    <row r="8" spans="1:10" x14ac:dyDescent="0.25">
      <c r="B8" s="72" t="s">
        <v>17</v>
      </c>
      <c r="C8" s="86">
        <v>8161556062</v>
      </c>
      <c r="D8" s="86">
        <v>422604783</v>
      </c>
      <c r="E8" s="86">
        <f>+C8+D8</f>
        <v>8584160845</v>
      </c>
      <c r="G8" s="33"/>
      <c r="H8" s="33"/>
      <c r="I8" s="33"/>
      <c r="J8" s="34"/>
    </row>
    <row r="9" spans="1:10" x14ac:dyDescent="0.25">
      <c r="B9" s="87" t="s">
        <v>18</v>
      </c>
      <c r="C9" s="88"/>
      <c r="D9" s="88"/>
      <c r="E9" s="88"/>
    </row>
    <row r="10" spans="1:10" x14ac:dyDescent="0.25">
      <c r="B10" s="53" t="s">
        <v>19</v>
      </c>
      <c r="C10" s="89">
        <v>12059799506</v>
      </c>
      <c r="D10" s="89"/>
      <c r="E10" s="89"/>
    </row>
    <row r="11" spans="1:10" x14ac:dyDescent="0.25">
      <c r="B11" s="53" t="s">
        <v>20</v>
      </c>
      <c r="C11" s="89">
        <v>-3073522682</v>
      </c>
      <c r="D11" s="89"/>
      <c r="E11" s="89"/>
    </row>
    <row r="12" spans="1:10" x14ac:dyDescent="0.25">
      <c r="B12" s="90" t="s">
        <v>21</v>
      </c>
      <c r="C12" s="91">
        <f>+C10+C11</f>
        <v>8986276824</v>
      </c>
      <c r="D12" s="92"/>
      <c r="E12" s="92"/>
    </row>
    <row r="13" spans="1:10" x14ac:dyDescent="0.25">
      <c r="B13" s="150" t="s">
        <v>22</v>
      </c>
      <c r="C13" s="152">
        <f>+E8+C12</f>
        <v>17570437669</v>
      </c>
      <c r="D13" s="152">
        <f>+'02'!C17</f>
        <v>780218024.03999996</v>
      </c>
      <c r="E13" s="87" t="s">
        <v>263</v>
      </c>
    </row>
    <row r="14" spans="1:10" x14ac:dyDescent="0.25">
      <c r="B14" s="151"/>
      <c r="C14" s="153"/>
      <c r="D14" s="153"/>
      <c r="E14" s="91">
        <f>+C13+D13</f>
        <v>18350655693.040001</v>
      </c>
      <c r="G14" s="84"/>
      <c r="H14" s="65"/>
    </row>
    <row r="15" spans="1:10" x14ac:dyDescent="0.25">
      <c r="D15" s="65"/>
      <c r="E15" s="65"/>
    </row>
    <row r="16" spans="1:10" x14ac:dyDescent="0.25">
      <c r="B16" s="146" t="s">
        <v>105</v>
      </c>
      <c r="C16" s="146"/>
      <c r="D16" s="146"/>
      <c r="E16" s="146"/>
    </row>
    <row r="17" spans="3:3" x14ac:dyDescent="0.25">
      <c r="C17" s="84"/>
    </row>
  </sheetData>
  <mergeCells count="8">
    <mergeCell ref="B16:E16"/>
    <mergeCell ref="B2:E2"/>
    <mergeCell ref="B3:E3"/>
    <mergeCell ref="B4:E4"/>
    <mergeCell ref="B5:E5"/>
    <mergeCell ref="B13:B14"/>
    <mergeCell ref="C13:C14"/>
    <mergeCell ref="D13:D14"/>
  </mergeCells>
  <hyperlinks>
    <hyperlink ref="A1" location="INDICE!A1" display="INDICE" xr:uid="{3E3F3719-C5F9-4CB7-B7E1-53B29CBAE322}"/>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D37"/>
  <sheetViews>
    <sheetView showGridLines="0" workbookViewId="0">
      <selection activeCell="C14" sqref="C14"/>
    </sheetView>
  </sheetViews>
  <sheetFormatPr baseColWidth="10" defaultColWidth="11.42578125" defaultRowHeight="15" x14ac:dyDescent="0.25"/>
  <cols>
    <col min="1" max="1" width="3.5703125" style="5" customWidth="1"/>
    <col min="2" max="2" width="58.140625" style="5" bestFit="1" customWidth="1"/>
    <col min="3" max="4" width="22.7109375" style="5" customWidth="1"/>
    <col min="5" max="5" width="3.5703125" style="5" customWidth="1"/>
    <col min="6" max="16384" width="11.42578125" style="5"/>
  </cols>
  <sheetData>
    <row r="1" spans="1:4" x14ac:dyDescent="0.25">
      <c r="A1" s="71" t="s">
        <v>107</v>
      </c>
    </row>
    <row r="2" spans="1:4" x14ac:dyDescent="0.25">
      <c r="B2" s="145" t="str">
        <f>+'03'!B2</f>
        <v>FONDO MUTUO PARA TODOS RENTA FIJA EN GUARANÍES</v>
      </c>
      <c r="C2" s="145"/>
      <c r="D2" s="145"/>
    </row>
    <row r="3" spans="1:4" x14ac:dyDescent="0.25">
      <c r="B3" s="148" t="s">
        <v>73</v>
      </c>
      <c r="C3" s="148"/>
      <c r="D3" s="148"/>
    </row>
    <row r="4" spans="1:4" x14ac:dyDescent="0.25">
      <c r="B4" s="149" t="str">
        <f>+'02'!B4</f>
        <v>Correspondiente al 30/09/2024 comparativo al 30/09/2023</v>
      </c>
      <c r="C4" s="149"/>
      <c r="D4" s="149"/>
    </row>
    <row r="5" spans="1:4" x14ac:dyDescent="0.25">
      <c r="B5" s="149" t="s">
        <v>74</v>
      </c>
      <c r="C5" s="149"/>
      <c r="D5" s="149"/>
    </row>
    <row r="7" spans="1:4" s="27" customFormat="1" x14ac:dyDescent="0.25">
      <c r="B7" s="39" t="s">
        <v>23</v>
      </c>
      <c r="C7" s="40">
        <f>+'02'!C7</f>
        <v>45565</v>
      </c>
      <c r="D7" s="40">
        <f>+'02'!D7</f>
        <v>45199</v>
      </c>
    </row>
    <row r="8" spans="1:4" s="27" customFormat="1" x14ac:dyDescent="0.25">
      <c r="B8" s="72" t="s">
        <v>35</v>
      </c>
      <c r="C8" s="73">
        <v>36684505</v>
      </c>
      <c r="D8" s="73">
        <v>73252746</v>
      </c>
    </row>
    <row r="9" spans="1:4" s="27" customFormat="1" x14ac:dyDescent="0.25">
      <c r="B9" s="74" t="s">
        <v>24</v>
      </c>
      <c r="C9" s="73"/>
      <c r="D9" s="73"/>
    </row>
    <row r="10" spans="1:4" s="27" customFormat="1" x14ac:dyDescent="0.25">
      <c r="B10" s="74" t="s">
        <v>25</v>
      </c>
      <c r="C10" s="75"/>
      <c r="D10" s="75"/>
    </row>
    <row r="11" spans="1:4" x14ac:dyDescent="0.25">
      <c r="B11" s="76" t="s">
        <v>67</v>
      </c>
      <c r="C11" s="77">
        <v>229009</v>
      </c>
      <c r="D11" s="77">
        <v>96818</v>
      </c>
    </row>
    <row r="12" spans="1:4" x14ac:dyDescent="0.25">
      <c r="B12" s="76" t="s">
        <v>106</v>
      </c>
      <c r="C12" s="77">
        <v>0</v>
      </c>
      <c r="D12" s="77">
        <v>0</v>
      </c>
    </row>
    <row r="13" spans="1:4" x14ac:dyDescent="0.25">
      <c r="B13" s="76" t="s">
        <v>111</v>
      </c>
      <c r="C13" s="77">
        <v>130150000</v>
      </c>
      <c r="D13" s="77">
        <v>0</v>
      </c>
    </row>
    <row r="14" spans="1:4" x14ac:dyDescent="0.25">
      <c r="B14" s="76" t="s">
        <v>36</v>
      </c>
      <c r="C14" s="77">
        <v>0</v>
      </c>
      <c r="D14" s="77">
        <v>0</v>
      </c>
    </row>
    <row r="15" spans="1:4" s="27" customFormat="1" x14ac:dyDescent="0.25">
      <c r="B15" s="26" t="s">
        <v>26</v>
      </c>
      <c r="C15" s="75"/>
      <c r="D15" s="75"/>
    </row>
    <row r="16" spans="1:4" x14ac:dyDescent="0.25">
      <c r="B16" s="76" t="s">
        <v>68</v>
      </c>
      <c r="C16" s="77">
        <v>0</v>
      </c>
      <c r="D16" s="77">
        <v>0</v>
      </c>
    </row>
    <row r="17" spans="2:4" x14ac:dyDescent="0.25">
      <c r="B17" s="76" t="s">
        <v>37</v>
      </c>
      <c r="C17" s="77">
        <v>-12586249059</v>
      </c>
      <c r="D17" s="77">
        <v>-5156177151</v>
      </c>
    </row>
    <row r="18" spans="2:4" x14ac:dyDescent="0.25">
      <c r="B18" s="76" t="s">
        <v>38</v>
      </c>
      <c r="C18" s="77">
        <v>-403652735</v>
      </c>
      <c r="D18" s="77">
        <v>-87060447</v>
      </c>
    </row>
    <row r="19" spans="2:4" x14ac:dyDescent="0.25">
      <c r="B19" s="76" t="s">
        <v>27</v>
      </c>
      <c r="C19" s="77">
        <v>0</v>
      </c>
      <c r="D19" s="77">
        <v>0</v>
      </c>
    </row>
    <row r="20" spans="2:4" x14ac:dyDescent="0.25">
      <c r="B20" s="76" t="s">
        <v>28</v>
      </c>
      <c r="C20" s="77">
        <v>0</v>
      </c>
      <c r="D20" s="77">
        <v>0</v>
      </c>
    </row>
    <row r="21" spans="2:4" x14ac:dyDescent="0.25">
      <c r="B21" s="76" t="s">
        <v>39</v>
      </c>
      <c r="C21" s="77">
        <v>2427832436</v>
      </c>
      <c r="D21" s="77">
        <v>814709534</v>
      </c>
    </row>
    <row r="22" spans="2:4" x14ac:dyDescent="0.25">
      <c r="B22" s="76" t="s">
        <v>102</v>
      </c>
      <c r="C22" s="77">
        <v>1490872730</v>
      </c>
      <c r="D22" s="77">
        <v>374164008</v>
      </c>
    </row>
    <row r="23" spans="2:4" x14ac:dyDescent="0.25">
      <c r="B23" s="76" t="s">
        <v>29</v>
      </c>
      <c r="C23" s="66">
        <v>0</v>
      </c>
      <c r="D23" s="66">
        <v>25420000</v>
      </c>
    </row>
    <row r="24" spans="2:4" s="37" customFormat="1" ht="30" x14ac:dyDescent="0.25">
      <c r="B24" s="78" t="s">
        <v>30</v>
      </c>
      <c r="C24" s="79">
        <f>SUM(C9:C23)</f>
        <v>-8940817619</v>
      </c>
      <c r="D24" s="79">
        <f>SUM(D9:D23)</f>
        <v>-4028847238</v>
      </c>
    </row>
    <row r="25" spans="2:4" ht="6.75" customHeight="1" x14ac:dyDescent="0.25">
      <c r="B25" s="76"/>
      <c r="C25" s="63"/>
      <c r="D25" s="63"/>
    </row>
    <row r="26" spans="2:4" s="27" customFormat="1" x14ac:dyDescent="0.25">
      <c r="B26" s="74" t="s">
        <v>31</v>
      </c>
      <c r="C26" s="75"/>
      <c r="D26" s="75"/>
    </row>
    <row r="27" spans="2:4" x14ac:dyDescent="0.25">
      <c r="B27" s="76" t="s">
        <v>32</v>
      </c>
      <c r="C27" s="77">
        <v>-3073522682</v>
      </c>
      <c r="D27" s="77">
        <v>-912180569</v>
      </c>
    </row>
    <row r="28" spans="2:4" x14ac:dyDescent="0.25">
      <c r="B28" s="76" t="s">
        <v>19</v>
      </c>
      <c r="C28" s="66">
        <v>12059799506</v>
      </c>
      <c r="D28" s="66">
        <v>4964057186</v>
      </c>
    </row>
    <row r="29" spans="2:4" s="35" customFormat="1" ht="30" x14ac:dyDescent="0.25">
      <c r="B29" s="80" t="s">
        <v>33</v>
      </c>
      <c r="C29" s="79">
        <f>+C27+C28</f>
        <v>8986276824</v>
      </c>
      <c r="D29" s="79">
        <f>+D27+D28</f>
        <v>4051876617</v>
      </c>
    </row>
    <row r="30" spans="2:4" ht="6.75" customHeight="1" x14ac:dyDescent="0.25">
      <c r="B30" s="76"/>
      <c r="C30" s="81"/>
      <c r="D30" s="81"/>
    </row>
    <row r="31" spans="2:4" s="27" customFormat="1" x14ac:dyDescent="0.25">
      <c r="B31" s="72" t="s">
        <v>34</v>
      </c>
      <c r="C31" s="82">
        <f>+C8+C24+C29</f>
        <v>82143710</v>
      </c>
      <c r="D31" s="82">
        <f>+D8+D24+D29</f>
        <v>96282125</v>
      </c>
    </row>
    <row r="33" spans="2:4" x14ac:dyDescent="0.25">
      <c r="B33" s="146" t="s">
        <v>105</v>
      </c>
      <c r="C33" s="146"/>
      <c r="D33" s="83"/>
    </row>
    <row r="34" spans="2:4" x14ac:dyDescent="0.25">
      <c r="C34" s="65"/>
      <c r="D34" s="65"/>
    </row>
    <row r="35" spans="2:4" x14ac:dyDescent="0.25">
      <c r="C35" s="65"/>
      <c r="D35" s="65"/>
    </row>
    <row r="36" spans="2:4" x14ac:dyDescent="0.25">
      <c r="C36" s="84"/>
      <c r="D36" s="84"/>
    </row>
    <row r="37" spans="2:4" x14ac:dyDescent="0.25">
      <c r="C37" s="84"/>
      <c r="D37" s="84"/>
    </row>
  </sheetData>
  <mergeCells count="5">
    <mergeCell ref="B33:C33"/>
    <mergeCell ref="B2:D2"/>
    <mergeCell ref="B3:D3"/>
    <mergeCell ref="B4:D4"/>
    <mergeCell ref="B5:D5"/>
  </mergeCells>
  <hyperlinks>
    <hyperlink ref="A1" location="INDICE!A1" display="INDICE" xr:uid="{630895AD-8647-40C8-91E2-41E112A0799E}"/>
  </hyperlinks>
  <pageMargins left="0.7" right="0.7" top="0.75" bottom="0.75" header="0.3" footer="0.3"/>
  <pageSetup orientation="portrait" r:id="rId1"/>
  <ignoredErrors>
    <ignoredError sqref="C24:D2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L137"/>
  <sheetViews>
    <sheetView showGridLines="0" workbookViewId="0">
      <pane ySplit="3" topLeftCell="A116" activePane="bottomLeft" state="frozen"/>
      <selection activeCell="A4" sqref="A4"/>
      <selection pane="bottomLeft" activeCell="C104" sqref="C104"/>
    </sheetView>
  </sheetViews>
  <sheetFormatPr baseColWidth="10" defaultColWidth="11.42578125" defaultRowHeight="15" x14ac:dyDescent="0.25"/>
  <cols>
    <col min="1" max="1" width="3.5703125" style="5" customWidth="1"/>
    <col min="2" max="2" width="34.28515625" style="5" customWidth="1"/>
    <col min="3" max="4" width="22.140625" style="5" bestFit="1" customWidth="1"/>
    <col min="5" max="5" width="19.28515625" style="5" customWidth="1"/>
    <col min="6" max="6" width="24.140625" style="5" customWidth="1"/>
    <col min="7" max="7" width="14.5703125" style="5" customWidth="1"/>
    <col min="8" max="8" width="13.42578125" style="5" bestFit="1" customWidth="1"/>
    <col min="9" max="16384" width="11.42578125" style="5"/>
  </cols>
  <sheetData>
    <row r="1" spans="1:12" x14ac:dyDescent="0.25">
      <c r="A1" s="32" t="s">
        <v>107</v>
      </c>
    </row>
    <row r="2" spans="1:12" s="17" customFormat="1" x14ac:dyDescent="0.25">
      <c r="B2" s="145" t="str">
        <f>+'04'!B2</f>
        <v>FONDO MUTUO PARA TODOS RENTA FIJA EN GUARANÍES</v>
      </c>
      <c r="C2" s="145"/>
      <c r="D2" s="145"/>
      <c r="E2" s="145"/>
      <c r="F2" s="145"/>
    </row>
    <row r="3" spans="1:12" s="17" customFormat="1" x14ac:dyDescent="0.25">
      <c r="B3" s="164" t="s">
        <v>75</v>
      </c>
      <c r="C3" s="164"/>
      <c r="D3" s="164"/>
      <c r="E3" s="164"/>
      <c r="F3" s="164"/>
      <c r="H3" s="33"/>
      <c r="I3" s="33"/>
      <c r="J3" s="33"/>
      <c r="K3" s="34"/>
    </row>
    <row r="4" spans="1:12" s="17" customFormat="1" x14ac:dyDescent="0.25">
      <c r="B4" s="154" t="s">
        <v>76</v>
      </c>
      <c r="C4" s="154"/>
      <c r="D4" s="154"/>
      <c r="E4" s="154"/>
      <c r="F4" s="154"/>
    </row>
    <row r="5" spans="1:12" s="17" customFormat="1" x14ac:dyDescent="0.25">
      <c r="B5" s="35"/>
      <c r="C5" s="35"/>
      <c r="D5" s="35"/>
      <c r="E5" s="35"/>
      <c r="F5" s="35"/>
    </row>
    <row r="6" spans="1:12" s="17" customFormat="1" x14ac:dyDescent="0.25">
      <c r="B6" s="159" t="s">
        <v>135</v>
      </c>
      <c r="C6" s="159"/>
      <c r="D6" s="159"/>
      <c r="E6" s="159"/>
      <c r="F6" s="159"/>
      <c r="H6" s="36"/>
      <c r="I6" s="36"/>
      <c r="J6" s="36"/>
      <c r="K6" s="36"/>
      <c r="L6" s="36"/>
    </row>
    <row r="7" spans="1:12" s="17" customFormat="1" x14ac:dyDescent="0.25">
      <c r="B7" s="159"/>
      <c r="C7" s="159"/>
      <c r="D7" s="159"/>
      <c r="E7" s="159"/>
      <c r="F7" s="159"/>
      <c r="H7" s="36"/>
      <c r="I7" s="36"/>
      <c r="J7" s="36"/>
      <c r="K7" s="36"/>
      <c r="L7" s="36"/>
    </row>
    <row r="8" spans="1:12" s="17" customFormat="1" x14ac:dyDescent="0.25">
      <c r="B8" s="159"/>
      <c r="C8" s="159"/>
      <c r="D8" s="159"/>
      <c r="E8" s="159"/>
      <c r="F8" s="159"/>
      <c r="H8" s="36"/>
      <c r="I8" s="36"/>
      <c r="J8" s="36"/>
      <c r="K8" s="36"/>
      <c r="L8" s="36"/>
    </row>
    <row r="9" spans="1:12" s="17" customFormat="1" x14ac:dyDescent="0.25">
      <c r="B9" s="159"/>
      <c r="C9" s="159"/>
      <c r="D9" s="159"/>
      <c r="E9" s="159"/>
      <c r="F9" s="159"/>
      <c r="H9" s="36"/>
      <c r="I9" s="36"/>
      <c r="J9" s="36"/>
      <c r="K9" s="36"/>
      <c r="L9" s="36"/>
    </row>
    <row r="10" spans="1:12" s="17" customFormat="1" x14ac:dyDescent="0.25">
      <c r="B10" s="159"/>
      <c r="C10" s="159"/>
      <c r="D10" s="159"/>
      <c r="E10" s="159"/>
      <c r="F10" s="159"/>
      <c r="H10" s="36"/>
      <c r="I10" s="36"/>
      <c r="J10" s="36"/>
      <c r="K10" s="36"/>
      <c r="L10" s="36"/>
    </row>
    <row r="11" spans="1:12" s="17" customFormat="1" x14ac:dyDescent="0.25">
      <c r="B11" s="159"/>
      <c r="C11" s="159"/>
      <c r="D11" s="159"/>
      <c r="E11" s="159"/>
      <c r="F11" s="159"/>
      <c r="H11" s="36"/>
      <c r="I11" s="36"/>
      <c r="J11" s="36"/>
      <c r="K11" s="36"/>
      <c r="L11" s="36"/>
    </row>
    <row r="12" spans="1:12" s="17" customFormat="1" x14ac:dyDescent="0.25">
      <c r="B12" s="159"/>
      <c r="C12" s="159"/>
      <c r="D12" s="159"/>
      <c r="E12" s="159"/>
      <c r="F12" s="159"/>
    </row>
    <row r="13" spans="1:12" s="17" customFormat="1" x14ac:dyDescent="0.25">
      <c r="B13" s="159"/>
      <c r="C13" s="159"/>
      <c r="D13" s="159"/>
      <c r="E13" s="159"/>
      <c r="F13" s="159"/>
    </row>
    <row r="14" spans="1:12" s="17" customFormat="1" x14ac:dyDescent="0.25">
      <c r="B14" s="159"/>
      <c r="C14" s="159"/>
      <c r="D14" s="159"/>
      <c r="E14" s="159"/>
      <c r="F14" s="159"/>
    </row>
    <row r="15" spans="1:12" s="17" customFormat="1" x14ac:dyDescent="0.25">
      <c r="B15" s="154" t="s">
        <v>77</v>
      </c>
      <c r="C15" s="154"/>
      <c r="D15" s="154"/>
      <c r="E15" s="154"/>
      <c r="F15" s="154"/>
    </row>
    <row r="16" spans="1:12" s="17" customFormat="1" x14ac:dyDescent="0.25">
      <c r="B16" s="35"/>
      <c r="C16" s="35"/>
      <c r="D16" s="35"/>
      <c r="E16" s="35"/>
      <c r="F16" s="35"/>
    </row>
    <row r="17" spans="2:6" s="17" customFormat="1" x14ac:dyDescent="0.25">
      <c r="B17" s="154" t="s">
        <v>78</v>
      </c>
      <c r="C17" s="154"/>
      <c r="D17" s="154"/>
      <c r="E17" s="154"/>
      <c r="F17" s="154"/>
    </row>
    <row r="18" spans="2:6" s="17" customFormat="1" x14ac:dyDescent="0.25">
      <c r="B18" s="159" t="s">
        <v>155</v>
      </c>
      <c r="C18" s="159"/>
      <c r="D18" s="159"/>
      <c r="E18" s="159"/>
      <c r="F18" s="159"/>
    </row>
    <row r="19" spans="2:6" s="17" customFormat="1" x14ac:dyDescent="0.25">
      <c r="B19" s="159"/>
      <c r="C19" s="159"/>
      <c r="D19" s="159"/>
      <c r="E19" s="159"/>
      <c r="F19" s="159"/>
    </row>
    <row r="20" spans="2:6" s="17" customFormat="1" x14ac:dyDescent="0.25">
      <c r="B20" s="159"/>
      <c r="C20" s="159"/>
      <c r="D20" s="159"/>
      <c r="E20" s="159"/>
      <c r="F20" s="159"/>
    </row>
    <row r="21" spans="2:6" s="17" customFormat="1" x14ac:dyDescent="0.25">
      <c r="B21" s="159"/>
      <c r="C21" s="159"/>
      <c r="D21" s="159"/>
      <c r="E21" s="159"/>
      <c r="F21" s="159"/>
    </row>
    <row r="22" spans="2:6" s="17" customFormat="1" x14ac:dyDescent="0.25">
      <c r="B22" s="159"/>
      <c r="C22" s="159"/>
      <c r="D22" s="159"/>
      <c r="E22" s="159"/>
      <c r="F22" s="159"/>
    </row>
    <row r="23" spans="2:6" s="17" customFormat="1" x14ac:dyDescent="0.25">
      <c r="B23" s="159"/>
      <c r="C23" s="159"/>
      <c r="D23" s="159"/>
      <c r="E23" s="159"/>
      <c r="F23" s="159"/>
    </row>
    <row r="24" spans="2:6" s="17" customFormat="1" x14ac:dyDescent="0.25">
      <c r="B24" s="159"/>
      <c r="C24" s="159"/>
      <c r="D24" s="159"/>
      <c r="E24" s="159"/>
      <c r="F24" s="159"/>
    </row>
    <row r="25" spans="2:6" s="17" customFormat="1" x14ac:dyDescent="0.25">
      <c r="B25" s="159"/>
      <c r="C25" s="159"/>
      <c r="D25" s="159"/>
      <c r="E25" s="159"/>
      <c r="F25" s="159"/>
    </row>
    <row r="26" spans="2:6" s="17" customFormat="1" x14ac:dyDescent="0.25">
      <c r="B26" s="159"/>
      <c r="C26" s="159"/>
      <c r="D26" s="159"/>
      <c r="E26" s="159"/>
      <c r="F26" s="159"/>
    </row>
    <row r="27" spans="2:6" s="17" customFormat="1" x14ac:dyDescent="0.25">
      <c r="B27" s="159"/>
      <c r="C27" s="159"/>
      <c r="D27" s="159"/>
      <c r="E27" s="159"/>
      <c r="F27" s="159"/>
    </row>
    <row r="28" spans="2:6" s="17" customFormat="1" x14ac:dyDescent="0.25">
      <c r="B28" s="159"/>
      <c r="C28" s="159"/>
      <c r="D28" s="159"/>
      <c r="E28" s="159"/>
      <c r="F28" s="159"/>
    </row>
    <row r="29" spans="2:6" s="17" customFormat="1" x14ac:dyDescent="0.25">
      <c r="B29" s="159"/>
      <c r="C29" s="159"/>
      <c r="D29" s="159"/>
      <c r="E29" s="159"/>
      <c r="F29" s="159"/>
    </row>
    <row r="30" spans="2:6" s="17" customFormat="1" x14ac:dyDescent="0.25">
      <c r="B30" s="159"/>
      <c r="C30" s="159"/>
      <c r="D30" s="159"/>
      <c r="E30" s="159"/>
      <c r="F30" s="159"/>
    </row>
    <row r="31" spans="2:6" s="17" customFormat="1" x14ac:dyDescent="0.25">
      <c r="B31" s="159"/>
      <c r="C31" s="159"/>
      <c r="D31" s="159"/>
      <c r="E31" s="159"/>
      <c r="F31" s="159"/>
    </row>
    <row r="32" spans="2:6" s="17" customFormat="1" x14ac:dyDescent="0.25">
      <c r="B32" s="159"/>
      <c r="C32" s="159"/>
      <c r="D32" s="159"/>
      <c r="E32" s="159"/>
      <c r="F32" s="159"/>
    </row>
    <row r="33" spans="2:6" s="17" customFormat="1" x14ac:dyDescent="0.25">
      <c r="B33" s="159"/>
      <c r="C33" s="159"/>
      <c r="D33" s="159"/>
      <c r="E33" s="159"/>
      <c r="F33" s="159"/>
    </row>
    <row r="34" spans="2:6" s="17" customFormat="1" x14ac:dyDescent="0.25">
      <c r="B34" s="159"/>
      <c r="C34" s="159"/>
      <c r="D34" s="159"/>
      <c r="E34" s="159"/>
      <c r="F34" s="159"/>
    </row>
    <row r="35" spans="2:6" s="17" customFormat="1" x14ac:dyDescent="0.25">
      <c r="B35" s="159"/>
      <c r="C35" s="159"/>
      <c r="D35" s="159"/>
      <c r="E35" s="159"/>
      <c r="F35" s="159"/>
    </row>
    <row r="36" spans="2:6" s="17" customFormat="1" x14ac:dyDescent="0.25">
      <c r="B36" s="159"/>
      <c r="C36" s="159"/>
      <c r="D36" s="159"/>
      <c r="E36" s="159"/>
      <c r="F36" s="159"/>
    </row>
    <row r="37" spans="2:6" s="17" customFormat="1" x14ac:dyDescent="0.25">
      <c r="B37" s="159"/>
      <c r="C37" s="159"/>
      <c r="D37" s="159"/>
      <c r="E37" s="159"/>
      <c r="F37" s="159"/>
    </row>
    <row r="38" spans="2:6" s="17" customFormat="1" x14ac:dyDescent="0.25">
      <c r="B38" s="159"/>
      <c r="C38" s="159"/>
      <c r="D38" s="159"/>
      <c r="E38" s="159"/>
      <c r="F38" s="159"/>
    </row>
    <row r="39" spans="2:6" s="17" customFormat="1" x14ac:dyDescent="0.25">
      <c r="B39" s="159"/>
      <c r="C39" s="159"/>
      <c r="D39" s="159"/>
      <c r="E39" s="159"/>
      <c r="F39" s="159"/>
    </row>
    <row r="40" spans="2:6" s="17" customFormat="1" x14ac:dyDescent="0.25">
      <c r="B40" s="159"/>
      <c r="C40" s="159"/>
      <c r="D40" s="159"/>
      <c r="E40" s="159"/>
      <c r="F40" s="159"/>
    </row>
    <row r="41" spans="2:6" s="17" customFormat="1" x14ac:dyDescent="0.25">
      <c r="B41" s="159"/>
      <c r="C41" s="159"/>
      <c r="D41" s="159"/>
      <c r="E41" s="159"/>
      <c r="F41" s="159"/>
    </row>
    <row r="42" spans="2:6" s="17" customFormat="1" x14ac:dyDescent="0.25">
      <c r="B42" s="159"/>
      <c r="C42" s="159"/>
      <c r="D42" s="159"/>
      <c r="E42" s="159"/>
      <c r="F42" s="159"/>
    </row>
    <row r="43" spans="2:6" s="17" customFormat="1" x14ac:dyDescent="0.25">
      <c r="B43" s="159"/>
      <c r="C43" s="159"/>
      <c r="D43" s="159"/>
      <c r="E43" s="159"/>
      <c r="F43" s="159"/>
    </row>
    <row r="44" spans="2:6" s="17" customFormat="1" x14ac:dyDescent="0.25">
      <c r="B44" s="159"/>
      <c r="C44" s="159"/>
      <c r="D44" s="159"/>
      <c r="E44" s="159"/>
      <c r="F44" s="159"/>
    </row>
    <row r="45" spans="2:6" s="17" customFormat="1" x14ac:dyDescent="0.25">
      <c r="B45" s="159"/>
      <c r="C45" s="159"/>
      <c r="D45" s="159"/>
      <c r="E45" s="159"/>
      <c r="F45" s="159"/>
    </row>
    <row r="46" spans="2:6" s="17" customFormat="1" x14ac:dyDescent="0.25">
      <c r="B46" s="159"/>
      <c r="C46" s="159"/>
      <c r="D46" s="159"/>
      <c r="E46" s="159"/>
      <c r="F46" s="159"/>
    </row>
    <row r="47" spans="2:6" s="17" customFormat="1" x14ac:dyDescent="0.25">
      <c r="B47" s="159"/>
      <c r="C47" s="159"/>
      <c r="D47" s="159"/>
      <c r="E47" s="159"/>
      <c r="F47" s="159"/>
    </row>
    <row r="48" spans="2:6" s="17" customFormat="1" x14ac:dyDescent="0.25">
      <c r="B48" s="154" t="s">
        <v>79</v>
      </c>
      <c r="C48" s="154"/>
      <c r="D48" s="154"/>
      <c r="E48" s="154"/>
      <c r="F48" s="154"/>
    </row>
    <row r="49" spans="2:6" s="17" customFormat="1" x14ac:dyDescent="0.25">
      <c r="B49" s="159" t="s">
        <v>171</v>
      </c>
      <c r="C49" s="159"/>
      <c r="D49" s="159"/>
      <c r="E49" s="159"/>
      <c r="F49" s="159"/>
    </row>
    <row r="50" spans="2:6" s="17" customFormat="1" x14ac:dyDescent="0.25">
      <c r="B50" s="159"/>
      <c r="C50" s="159"/>
      <c r="D50" s="159"/>
      <c r="E50" s="159"/>
      <c r="F50" s="159"/>
    </row>
    <row r="51" spans="2:6" s="17" customFormat="1" x14ac:dyDescent="0.25">
      <c r="B51" s="159"/>
      <c r="C51" s="159"/>
      <c r="D51" s="159"/>
      <c r="E51" s="159"/>
      <c r="F51" s="159"/>
    </row>
    <row r="52" spans="2:6" s="17" customFormat="1" x14ac:dyDescent="0.25">
      <c r="B52" s="157" t="s">
        <v>80</v>
      </c>
      <c r="C52" s="157"/>
      <c r="D52" s="157"/>
      <c r="E52" s="157"/>
      <c r="F52" s="157"/>
    </row>
    <row r="53" spans="2:6" s="17" customFormat="1" x14ac:dyDescent="0.25">
      <c r="B53" s="165"/>
      <c r="C53" s="165"/>
      <c r="D53" s="165"/>
      <c r="E53" s="165"/>
      <c r="F53" s="165"/>
    </row>
    <row r="54" spans="2:6" s="17" customFormat="1" x14ac:dyDescent="0.25">
      <c r="B54" s="159" t="s">
        <v>175</v>
      </c>
      <c r="C54" s="159"/>
      <c r="D54" s="159"/>
      <c r="E54" s="159"/>
      <c r="F54" s="159"/>
    </row>
    <row r="55" spans="2:6" s="17" customFormat="1" x14ac:dyDescent="0.25">
      <c r="B55" s="159"/>
      <c r="C55" s="159"/>
      <c r="D55" s="159"/>
      <c r="E55" s="159"/>
      <c r="F55" s="159"/>
    </row>
    <row r="56" spans="2:6" s="17" customFormat="1" ht="21" customHeight="1" x14ac:dyDescent="0.25">
      <c r="B56" s="159"/>
      <c r="C56" s="159"/>
      <c r="D56" s="159"/>
      <c r="E56" s="159"/>
      <c r="F56" s="159"/>
    </row>
    <row r="57" spans="2:6" s="17" customFormat="1" x14ac:dyDescent="0.25">
      <c r="B57" s="159" t="s">
        <v>264</v>
      </c>
      <c r="C57" s="159"/>
      <c r="D57" s="159"/>
      <c r="E57" s="159"/>
      <c r="F57" s="159"/>
    </row>
    <row r="58" spans="2:6" s="17" customFormat="1" ht="22.5" customHeight="1" x14ac:dyDescent="0.25">
      <c r="B58" s="159"/>
      <c r="C58" s="159"/>
      <c r="D58" s="159"/>
      <c r="E58" s="159"/>
      <c r="F58" s="159"/>
    </row>
    <row r="59" spans="2:6" s="17" customFormat="1" x14ac:dyDescent="0.25">
      <c r="B59" s="159" t="s">
        <v>81</v>
      </c>
      <c r="C59" s="159"/>
      <c r="D59" s="159"/>
      <c r="E59" s="159"/>
      <c r="F59" s="159"/>
    </row>
    <row r="60" spans="2:6" s="17" customFormat="1" ht="20.25" customHeight="1" x14ac:dyDescent="0.25">
      <c r="B60" s="159"/>
      <c r="C60" s="159"/>
      <c r="D60" s="159"/>
      <c r="E60" s="159"/>
      <c r="F60" s="159"/>
    </row>
    <row r="61" spans="2:6" s="17" customFormat="1" x14ac:dyDescent="0.25">
      <c r="B61" s="159" t="s">
        <v>82</v>
      </c>
      <c r="C61" s="159"/>
      <c r="D61" s="159"/>
      <c r="E61" s="159"/>
      <c r="F61" s="159"/>
    </row>
    <row r="62" spans="2:6" s="17" customFormat="1" x14ac:dyDescent="0.25">
      <c r="B62" s="159"/>
      <c r="C62" s="159"/>
      <c r="D62" s="159"/>
      <c r="E62" s="159"/>
      <c r="F62" s="159"/>
    </row>
    <row r="63" spans="2:6" s="17" customFormat="1" x14ac:dyDescent="0.25">
      <c r="B63" s="158" t="s">
        <v>83</v>
      </c>
      <c r="C63" s="158"/>
      <c r="D63" s="158"/>
      <c r="E63" s="158"/>
      <c r="F63" s="158"/>
    </row>
    <row r="64" spans="2:6" s="17" customFormat="1" ht="9" customHeight="1" x14ac:dyDescent="0.25">
      <c r="B64" s="158"/>
      <c r="C64" s="158"/>
      <c r="D64" s="158"/>
      <c r="E64" s="158"/>
      <c r="F64" s="158"/>
    </row>
    <row r="65" spans="2:6" s="17" customFormat="1" ht="18.75" customHeight="1" x14ac:dyDescent="0.25">
      <c r="B65" s="159" t="s">
        <v>84</v>
      </c>
      <c r="C65" s="159"/>
      <c r="D65" s="159"/>
      <c r="E65" s="159"/>
      <c r="F65" s="159"/>
    </row>
    <row r="66" spans="2:6" s="17" customFormat="1" x14ac:dyDescent="0.25">
      <c r="B66" s="159"/>
      <c r="C66" s="159"/>
      <c r="D66" s="159"/>
      <c r="E66" s="159"/>
      <c r="F66" s="159"/>
    </row>
    <row r="67" spans="2:6" s="17" customFormat="1" x14ac:dyDescent="0.25">
      <c r="B67" s="156" t="s">
        <v>85</v>
      </c>
      <c r="C67" s="156"/>
      <c r="D67" s="156"/>
      <c r="E67" s="156"/>
      <c r="F67" s="156"/>
    </row>
    <row r="68" spans="2:6" s="17" customFormat="1" x14ac:dyDescent="0.25">
      <c r="B68" s="156"/>
      <c r="C68" s="156"/>
      <c r="D68" s="156"/>
      <c r="E68" s="156"/>
      <c r="F68" s="156"/>
    </row>
    <row r="69" spans="2:6" s="17" customFormat="1" x14ac:dyDescent="0.25"/>
    <row r="70" spans="2:6" s="41" customFormat="1" x14ac:dyDescent="0.25">
      <c r="B70" s="39" t="s">
        <v>23</v>
      </c>
      <c r="C70" s="40">
        <v>45565</v>
      </c>
      <c r="D70" s="40">
        <v>45199</v>
      </c>
      <c r="E70" s="40" t="s">
        <v>176</v>
      </c>
    </row>
    <row r="71" spans="2:6" x14ac:dyDescent="0.25">
      <c r="B71" s="42" t="s">
        <v>40</v>
      </c>
      <c r="C71" s="43">
        <v>7789.9</v>
      </c>
      <c r="D71" s="43">
        <v>7289.83</v>
      </c>
      <c r="E71" s="43">
        <v>7263.59</v>
      </c>
    </row>
    <row r="72" spans="2:6" x14ac:dyDescent="0.25">
      <c r="B72" s="42" t="s">
        <v>41</v>
      </c>
      <c r="C72" s="43">
        <v>7796.79</v>
      </c>
      <c r="D72" s="43">
        <v>7307.17</v>
      </c>
      <c r="E72" s="43">
        <v>7283.62</v>
      </c>
    </row>
    <row r="73" spans="2:6" s="17" customFormat="1" x14ac:dyDescent="0.25"/>
    <row r="74" spans="2:6" s="17" customFormat="1" x14ac:dyDescent="0.25">
      <c r="B74" s="154" t="s">
        <v>86</v>
      </c>
      <c r="C74" s="154"/>
      <c r="D74" s="154"/>
      <c r="E74" s="154"/>
      <c r="F74" s="154"/>
    </row>
    <row r="75" spans="2:6" s="17" customFormat="1" x14ac:dyDescent="0.25">
      <c r="B75" s="159" t="s">
        <v>156</v>
      </c>
      <c r="C75" s="159"/>
      <c r="D75" s="159"/>
      <c r="E75" s="159"/>
      <c r="F75" s="159"/>
    </row>
    <row r="76" spans="2:6" s="17" customFormat="1" x14ac:dyDescent="0.25">
      <c r="B76" s="159"/>
      <c r="C76" s="159"/>
      <c r="D76" s="159"/>
      <c r="E76" s="159"/>
      <c r="F76" s="159"/>
    </row>
    <row r="77" spans="2:6" s="17" customFormat="1" x14ac:dyDescent="0.25">
      <c r="B77" s="154" t="s">
        <v>87</v>
      </c>
      <c r="C77" s="154"/>
      <c r="D77" s="154"/>
      <c r="E77" s="154"/>
      <c r="F77" s="154"/>
    </row>
    <row r="78" spans="2:6" s="17" customFormat="1" x14ac:dyDescent="0.25">
      <c r="B78" s="156" t="s">
        <v>157</v>
      </c>
      <c r="C78" s="156"/>
      <c r="D78" s="156"/>
      <c r="E78" s="156"/>
      <c r="F78" s="156"/>
    </row>
    <row r="79" spans="2:6" s="17" customFormat="1" x14ac:dyDescent="0.25">
      <c r="B79" s="156"/>
      <c r="C79" s="156"/>
      <c r="D79" s="156"/>
      <c r="E79" s="156"/>
      <c r="F79" s="156"/>
    </row>
    <row r="80" spans="2:6" s="17" customFormat="1" x14ac:dyDescent="0.25">
      <c r="B80" s="38"/>
      <c r="C80" s="38"/>
      <c r="D80" s="38"/>
      <c r="E80" s="38"/>
      <c r="F80" s="38"/>
    </row>
    <row r="81" spans="2:6" s="17" customFormat="1" x14ac:dyDescent="0.25">
      <c r="B81" s="155" t="s">
        <v>89</v>
      </c>
      <c r="C81" s="155"/>
      <c r="D81" s="155"/>
      <c r="E81" s="155"/>
      <c r="F81" s="155"/>
    </row>
    <row r="82" spans="2:6" s="17" customFormat="1" x14ac:dyDescent="0.25">
      <c r="B82" s="156" t="s">
        <v>88</v>
      </c>
      <c r="C82" s="156"/>
      <c r="D82" s="156"/>
      <c r="E82" s="156"/>
      <c r="F82" s="156"/>
    </row>
    <row r="83" spans="2:6" s="17" customFormat="1" x14ac:dyDescent="0.25">
      <c r="B83" s="156"/>
      <c r="C83" s="156"/>
      <c r="D83" s="156"/>
      <c r="E83" s="156"/>
      <c r="F83" s="156"/>
    </row>
    <row r="84" spans="2:6" s="17" customFormat="1" x14ac:dyDescent="0.25">
      <c r="B84" s="156"/>
      <c r="C84" s="156"/>
      <c r="D84" s="156"/>
      <c r="E84" s="156"/>
      <c r="F84" s="156"/>
    </row>
    <row r="85" spans="2:6" s="17" customFormat="1" x14ac:dyDescent="0.25">
      <c r="B85" s="38"/>
      <c r="C85" s="38"/>
      <c r="D85" s="38"/>
      <c r="E85" s="38"/>
      <c r="F85" s="38"/>
    </row>
    <row r="86" spans="2:6" s="17" customFormat="1" x14ac:dyDescent="0.25">
      <c r="B86" s="160" t="s">
        <v>23</v>
      </c>
      <c r="C86" s="161"/>
      <c r="D86" s="40">
        <f>+'04'!C7</f>
        <v>45565</v>
      </c>
      <c r="E86" s="40">
        <f>+'04'!D7</f>
        <v>45199</v>
      </c>
    </row>
    <row r="87" spans="2:6" s="17" customFormat="1" x14ac:dyDescent="0.25">
      <c r="B87" s="162" t="s">
        <v>11</v>
      </c>
      <c r="C87" s="163"/>
      <c r="D87" s="44">
        <v>328803763</v>
      </c>
      <c r="E87" s="44">
        <v>98468801</v>
      </c>
    </row>
    <row r="88" spans="2:6" s="17" customFormat="1" x14ac:dyDescent="0.25">
      <c r="B88" s="160" t="s">
        <v>43</v>
      </c>
      <c r="C88" s="161"/>
      <c r="D88" s="46">
        <f>SUM(D87:D87)</f>
        <v>328803763</v>
      </c>
      <c r="E88" s="46">
        <f>SUM(E87:E87)</f>
        <v>98468801</v>
      </c>
    </row>
    <row r="89" spans="2:6" s="17" customFormat="1" x14ac:dyDescent="0.25"/>
    <row r="90" spans="2:6" s="17" customFormat="1" x14ac:dyDescent="0.25">
      <c r="B90" s="154" t="s">
        <v>90</v>
      </c>
      <c r="C90" s="154"/>
      <c r="D90" s="154"/>
      <c r="E90" s="154"/>
      <c r="F90" s="154"/>
    </row>
    <row r="91" spans="2:6" s="17" customFormat="1" x14ac:dyDescent="0.25"/>
    <row r="92" spans="2:6" s="17" customFormat="1" ht="47.25" customHeight="1" x14ac:dyDescent="0.25">
      <c r="B92" s="47" t="s">
        <v>42</v>
      </c>
      <c r="C92" s="47" t="s">
        <v>44</v>
      </c>
      <c r="D92" s="47" t="s">
        <v>45</v>
      </c>
      <c r="E92" s="47" t="s">
        <v>46</v>
      </c>
    </row>
    <row r="93" spans="2:6" s="17" customFormat="1" x14ac:dyDescent="0.25">
      <c r="B93" s="48" t="s">
        <v>47</v>
      </c>
      <c r="C93" s="49"/>
      <c r="D93" s="49"/>
      <c r="E93" s="50"/>
    </row>
    <row r="94" spans="2:6" s="17" customFormat="1" x14ac:dyDescent="0.25">
      <c r="B94" s="51" t="s">
        <v>48</v>
      </c>
      <c r="C94" s="52">
        <v>118588.176613808</v>
      </c>
      <c r="D94" s="44">
        <v>9249294211</v>
      </c>
      <c r="E94" s="44">
        <v>2242</v>
      </c>
    </row>
    <row r="95" spans="2:6" s="17" customFormat="1" x14ac:dyDescent="0.25">
      <c r="B95" s="53" t="s">
        <v>49</v>
      </c>
      <c r="C95" s="54">
        <v>119392.757450344</v>
      </c>
      <c r="D95" s="55">
        <v>10662402716</v>
      </c>
      <c r="E95" s="55">
        <v>2324</v>
      </c>
    </row>
    <row r="96" spans="2:6" s="17" customFormat="1" x14ac:dyDescent="0.25">
      <c r="B96" s="56" t="s">
        <v>50</v>
      </c>
      <c r="C96" s="57">
        <v>120282.640357788</v>
      </c>
      <c r="D96" s="45">
        <v>11316642377</v>
      </c>
      <c r="E96" s="45">
        <v>2412</v>
      </c>
    </row>
    <row r="97" spans="2:7" s="17" customFormat="1" x14ac:dyDescent="0.25">
      <c r="B97" s="48" t="s">
        <v>177</v>
      </c>
      <c r="C97" s="49"/>
      <c r="D97" s="49"/>
      <c r="E97" s="50"/>
    </row>
    <row r="98" spans="2:7" s="17" customFormat="1" x14ac:dyDescent="0.25">
      <c r="B98" s="51" t="s">
        <v>178</v>
      </c>
      <c r="C98" s="52">
        <v>121164.171835708</v>
      </c>
      <c r="D98" s="44">
        <v>12280252277</v>
      </c>
      <c r="E98" s="44">
        <v>2516</v>
      </c>
    </row>
    <row r="99" spans="2:7" s="17" customFormat="1" x14ac:dyDescent="0.25">
      <c r="B99" s="53" t="s">
        <v>179</v>
      </c>
      <c r="C99" s="54">
        <v>122049.16336678001</v>
      </c>
      <c r="D99" s="55">
        <v>13387410871</v>
      </c>
      <c r="E99" s="55">
        <v>2619</v>
      </c>
    </row>
    <row r="100" spans="2:7" s="17" customFormat="1" x14ac:dyDescent="0.25">
      <c r="B100" s="56" t="s">
        <v>180</v>
      </c>
      <c r="C100" s="57">
        <v>122883.888198456</v>
      </c>
      <c r="D100" s="45">
        <v>14351888980</v>
      </c>
      <c r="E100" s="45">
        <v>2768</v>
      </c>
    </row>
    <row r="101" spans="2:7" s="17" customFormat="1" x14ac:dyDescent="0.25">
      <c r="B101" s="48" t="s">
        <v>265</v>
      </c>
      <c r="C101" s="49"/>
      <c r="D101" s="49"/>
      <c r="E101" s="50"/>
    </row>
    <row r="102" spans="2:7" s="17" customFormat="1" x14ac:dyDescent="0.25">
      <c r="B102" s="51" t="s">
        <v>266</v>
      </c>
      <c r="C102" s="52">
        <v>123739.8307011594</v>
      </c>
      <c r="D102" s="44">
        <v>15858022035.895466</v>
      </c>
      <c r="E102" s="44">
        <v>2944</v>
      </c>
    </row>
    <row r="103" spans="2:7" s="17" customFormat="1" x14ac:dyDescent="0.25">
      <c r="B103" s="53" t="s">
        <v>267</v>
      </c>
      <c r="C103" s="54">
        <v>124641.71352655441</v>
      </c>
      <c r="D103" s="55">
        <v>16978775991.859734</v>
      </c>
      <c r="E103" s="55">
        <v>3132</v>
      </c>
    </row>
    <row r="104" spans="2:7" s="17" customFormat="1" x14ac:dyDescent="0.25">
      <c r="B104" s="56" t="s">
        <v>268</v>
      </c>
      <c r="C104" s="57">
        <v>125490.8022590254</v>
      </c>
      <c r="D104" s="45">
        <v>18350655692.644928</v>
      </c>
      <c r="E104" s="45">
        <v>3302</v>
      </c>
    </row>
    <row r="105" spans="2:7" s="17" customFormat="1" x14ac:dyDescent="0.25">
      <c r="B105" s="5"/>
      <c r="C105" s="130"/>
      <c r="D105" s="61"/>
      <c r="E105" s="61"/>
    </row>
    <row r="106" spans="2:7" s="17" customFormat="1" x14ac:dyDescent="0.25">
      <c r="B106" s="5"/>
      <c r="C106" s="59"/>
      <c r="D106" s="60"/>
      <c r="E106" s="61"/>
    </row>
    <row r="107" spans="2:7" s="17" customFormat="1" x14ac:dyDescent="0.25">
      <c r="B107" s="155" t="s">
        <v>91</v>
      </c>
      <c r="C107" s="155"/>
      <c r="D107" s="155"/>
      <c r="E107" s="155"/>
      <c r="F107" s="155"/>
    </row>
    <row r="108" spans="2:7" x14ac:dyDescent="0.25">
      <c r="B108" s="156" t="s">
        <v>158</v>
      </c>
      <c r="C108" s="156"/>
      <c r="D108" s="156"/>
      <c r="E108" s="156"/>
      <c r="F108" s="156"/>
    </row>
    <row r="109" spans="2:7" x14ac:dyDescent="0.25">
      <c r="B109" s="156"/>
      <c r="C109" s="156"/>
      <c r="D109" s="156"/>
      <c r="E109" s="156"/>
      <c r="F109" s="156"/>
    </row>
    <row r="110" spans="2:7" x14ac:dyDescent="0.25">
      <c r="B110" s="62" t="s">
        <v>51</v>
      </c>
      <c r="C110" s="40">
        <f>+D86</f>
        <v>45565</v>
      </c>
      <c r="D110" s="40">
        <f>+E86</f>
        <v>45199</v>
      </c>
    </row>
    <row r="111" spans="2:7" x14ac:dyDescent="0.25">
      <c r="B111" s="51" t="s">
        <v>514</v>
      </c>
      <c r="C111" s="63">
        <v>82143710</v>
      </c>
      <c r="D111" s="63">
        <v>96282125</v>
      </c>
      <c r="E111" s="64"/>
      <c r="G111" s="65"/>
    </row>
    <row r="112" spans="2:7" x14ac:dyDescent="0.25">
      <c r="B112" s="39" t="s">
        <v>43</v>
      </c>
      <c r="C112" s="46">
        <f>SUM(C111:C111)</f>
        <v>82143710</v>
      </c>
      <c r="D112" s="46">
        <f>SUM(D111:D111)</f>
        <v>96282125</v>
      </c>
    </row>
    <row r="113" spans="2:6" x14ac:dyDescent="0.25">
      <c r="C113" s="65"/>
    </row>
    <row r="114" spans="2:6" ht="32.25" customHeight="1" x14ac:dyDescent="0.25">
      <c r="B114" s="158" t="s">
        <v>172</v>
      </c>
      <c r="C114" s="158"/>
      <c r="D114" s="158"/>
      <c r="E114" s="158"/>
      <c r="F114" s="158"/>
    </row>
    <row r="115" spans="2:6" x14ac:dyDescent="0.25">
      <c r="B115" s="39" t="s">
        <v>23</v>
      </c>
      <c r="C115" s="40">
        <f>+C110</f>
        <v>45565</v>
      </c>
      <c r="D115" s="40">
        <f>+D110</f>
        <v>45199</v>
      </c>
      <c r="E115" s="38"/>
      <c r="F115" s="38"/>
    </row>
    <row r="116" spans="2:6" x14ac:dyDescent="0.25">
      <c r="B116" s="67" t="s">
        <v>111</v>
      </c>
      <c r="C116" s="68">
        <v>31800000</v>
      </c>
      <c r="D116" s="68">
        <v>69500000</v>
      </c>
      <c r="E116" s="38"/>
      <c r="F116" s="38"/>
    </row>
    <row r="117" spans="2:6" x14ac:dyDescent="0.25">
      <c r="B117" s="39" t="s">
        <v>43</v>
      </c>
      <c r="C117" s="46">
        <f>SUM(C116)</f>
        <v>31800000</v>
      </c>
      <c r="D117" s="46">
        <f>SUM(D116)</f>
        <v>69500000</v>
      </c>
      <c r="E117" s="38"/>
      <c r="F117" s="38"/>
    </row>
    <row r="118" spans="2:6" ht="15" customHeight="1" x14ac:dyDescent="0.25">
      <c r="B118" s="17"/>
      <c r="C118" s="69"/>
      <c r="D118" s="17"/>
      <c r="E118" s="17"/>
      <c r="F118" s="17"/>
    </row>
    <row r="120" spans="2:6" x14ac:dyDescent="0.25">
      <c r="B120" s="156" t="s">
        <v>159</v>
      </c>
      <c r="C120" s="156"/>
      <c r="D120" s="156"/>
      <c r="E120" s="156"/>
      <c r="F120" s="156"/>
    </row>
    <row r="121" spans="2:6" x14ac:dyDescent="0.25">
      <c r="B121" s="156"/>
      <c r="C121" s="156"/>
      <c r="D121" s="156"/>
      <c r="E121" s="156"/>
      <c r="F121" s="156"/>
    </row>
    <row r="122" spans="2:6" x14ac:dyDescent="0.25">
      <c r="B122" s="39" t="s">
        <v>23</v>
      </c>
      <c r="C122" s="40">
        <f>+C110</f>
        <v>45565</v>
      </c>
      <c r="D122" s="40">
        <f>+D110</f>
        <v>45199</v>
      </c>
    </row>
    <row r="123" spans="2:6" x14ac:dyDescent="0.25">
      <c r="B123" s="67" t="s">
        <v>11</v>
      </c>
      <c r="C123" s="68">
        <v>48786523</v>
      </c>
      <c r="D123" s="68">
        <v>16446418</v>
      </c>
    </row>
    <row r="124" spans="2:6" x14ac:dyDescent="0.25">
      <c r="B124" s="39" t="s">
        <v>43</v>
      </c>
      <c r="C124" s="46">
        <f>SUM(C123)</f>
        <v>48786523</v>
      </c>
      <c r="D124" s="46">
        <f>SUM(D123)</f>
        <v>16446418</v>
      </c>
      <c r="E124" s="65"/>
      <c r="F124" s="65"/>
    </row>
    <row r="125" spans="2:6" ht="16.5" customHeight="1" x14ac:dyDescent="0.25">
      <c r="B125" s="156" t="s">
        <v>160</v>
      </c>
      <c r="C125" s="156"/>
      <c r="D125" s="156"/>
      <c r="E125" s="156"/>
      <c r="F125" s="156"/>
    </row>
    <row r="126" spans="2:6" x14ac:dyDescent="0.25">
      <c r="B126" s="156"/>
      <c r="C126" s="156"/>
      <c r="D126" s="156"/>
      <c r="E126" s="156"/>
      <c r="F126" s="156"/>
    </row>
    <row r="127" spans="2:6" x14ac:dyDescent="0.25">
      <c r="B127" s="156"/>
      <c r="C127" s="156"/>
      <c r="D127" s="156"/>
      <c r="E127" s="156"/>
      <c r="F127" s="156"/>
    </row>
    <row r="128" spans="2:6" x14ac:dyDescent="0.25">
      <c r="B128" s="39" t="s">
        <v>23</v>
      </c>
      <c r="C128" s="40">
        <f>+C122</f>
        <v>45565</v>
      </c>
      <c r="D128" s="40">
        <f>+D122</f>
        <v>45199</v>
      </c>
    </row>
    <row r="129" spans="2:6" x14ac:dyDescent="0.25">
      <c r="B129" s="67" t="s">
        <v>92</v>
      </c>
      <c r="C129" s="68">
        <v>33756184.039999999</v>
      </c>
      <c r="D129" s="68">
        <v>-17911733</v>
      </c>
    </row>
    <row r="130" spans="2:6" x14ac:dyDescent="0.25">
      <c r="B130" s="39" t="s">
        <v>43</v>
      </c>
      <c r="C130" s="46">
        <f>SUM(C129)</f>
        <v>33756184.039999999</v>
      </c>
      <c r="D130" s="46">
        <f>SUM(D129)</f>
        <v>-17911733</v>
      </c>
      <c r="E130" s="65"/>
    </row>
    <row r="131" spans="2:6" x14ac:dyDescent="0.25">
      <c r="C131" s="65">
        <f>+C129-'02'!C8</f>
        <v>0</v>
      </c>
    </row>
    <row r="132" spans="2:6" x14ac:dyDescent="0.25">
      <c r="B132" s="156" t="s">
        <v>161</v>
      </c>
      <c r="C132" s="156"/>
      <c r="D132" s="156"/>
      <c r="E132" s="156"/>
      <c r="F132" s="156"/>
    </row>
    <row r="133" spans="2:6" x14ac:dyDescent="0.25">
      <c r="B133" s="156"/>
      <c r="C133" s="156"/>
      <c r="D133" s="156"/>
      <c r="E133" s="156"/>
      <c r="F133" s="156"/>
    </row>
    <row r="134" spans="2:6" x14ac:dyDescent="0.25">
      <c r="B134" s="62" t="s">
        <v>112</v>
      </c>
      <c r="C134" s="126">
        <f>+C128</f>
        <v>45565</v>
      </c>
      <c r="D134" s="126">
        <f>+D128</f>
        <v>45199</v>
      </c>
    </row>
    <row r="135" spans="2:6" x14ac:dyDescent="0.25">
      <c r="B135" s="134" t="s">
        <v>169</v>
      </c>
      <c r="C135" s="135">
        <v>229009</v>
      </c>
      <c r="D135" s="135">
        <v>96818</v>
      </c>
    </row>
    <row r="136" spans="2:6" x14ac:dyDescent="0.25">
      <c r="B136" s="39" t="s">
        <v>43</v>
      </c>
      <c r="C136" s="46">
        <f>SUM(C135:C135)</f>
        <v>229009</v>
      </c>
      <c r="D136" s="46">
        <f>SUM(D135:D135)</f>
        <v>96818</v>
      </c>
      <c r="E136" s="70"/>
    </row>
    <row r="137" spans="2:6" x14ac:dyDescent="0.25">
      <c r="C137" s="65">
        <f>+C136-'02'!C10</f>
        <v>0</v>
      </c>
    </row>
  </sheetData>
  <sortState xmlns:xlrd2="http://schemas.microsoft.com/office/spreadsheetml/2017/richdata2" ref="B111:C111">
    <sortCondition descending="1" ref="C111"/>
  </sortState>
  <mergeCells count="34">
    <mergeCell ref="B132:F133"/>
    <mergeCell ref="B2:F2"/>
    <mergeCell ref="B114:F114"/>
    <mergeCell ref="B18:F47"/>
    <mergeCell ref="B48:F48"/>
    <mergeCell ref="B49:F51"/>
    <mergeCell ref="B53:F53"/>
    <mergeCell ref="B88:C88"/>
    <mergeCell ref="B65:F66"/>
    <mergeCell ref="B67:F68"/>
    <mergeCell ref="B74:F74"/>
    <mergeCell ref="B75:F76"/>
    <mergeCell ref="B77:F77"/>
    <mergeCell ref="B81:F81"/>
    <mergeCell ref="B78:F79"/>
    <mergeCell ref="B125:F127"/>
    <mergeCell ref="B3:F3"/>
    <mergeCell ref="B4:F4"/>
    <mergeCell ref="B6:F14"/>
    <mergeCell ref="B15:F15"/>
    <mergeCell ref="B17:F17"/>
    <mergeCell ref="B90:F90"/>
    <mergeCell ref="B107:F107"/>
    <mergeCell ref="B108:F109"/>
    <mergeCell ref="B120:F121"/>
    <mergeCell ref="B52:F52"/>
    <mergeCell ref="B63:F64"/>
    <mergeCell ref="B54:F56"/>
    <mergeCell ref="B57:F58"/>
    <mergeCell ref="B59:F60"/>
    <mergeCell ref="B61:F62"/>
    <mergeCell ref="B82:F84"/>
    <mergeCell ref="B86:C86"/>
    <mergeCell ref="B87:C87"/>
  </mergeCells>
  <hyperlinks>
    <hyperlink ref="A1" location="INDICE!A1" display="INDICE" xr:uid="{4997CFCE-4BD7-4BCF-B991-EBEABD2AFD85}"/>
  </hyperlinks>
  <pageMargins left="0.7" right="0.7" top="0.75" bottom="0.75" header="0.3" footer="0.3"/>
  <pageSetup paperSize="9" orientation="portrait" r:id="rId1"/>
  <ignoredErrors>
    <ignoredError sqref="D8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AM696"/>
  <sheetViews>
    <sheetView showGridLines="0" tabSelected="1" zoomScaleNormal="100" workbookViewId="0">
      <selection activeCell="B17" sqref="B17"/>
    </sheetView>
  </sheetViews>
  <sheetFormatPr baseColWidth="10" defaultColWidth="3.7109375" defaultRowHeight="15" x14ac:dyDescent="0.25"/>
  <cols>
    <col min="1" max="1" width="3.7109375" style="5"/>
    <col min="2" max="2" width="19.85546875" style="5" customWidth="1"/>
    <col min="3" max="4" width="24" style="5" customWidth="1"/>
    <col min="5" max="5" width="10.5703125" style="5" customWidth="1"/>
    <col min="6" max="6" width="9.7109375" style="5" customWidth="1"/>
    <col min="7" max="8" width="14" style="5" bestFit="1" customWidth="1"/>
    <col min="9" max="9" width="14.42578125" style="5" customWidth="1"/>
    <col min="10" max="10" width="20.7109375" style="5" bestFit="1" customWidth="1"/>
    <col min="11" max="12" width="22.42578125" style="5" bestFit="1" customWidth="1"/>
    <col min="13" max="13" width="21.140625" style="5" bestFit="1" customWidth="1"/>
    <col min="14" max="14" width="10.5703125" style="5" bestFit="1" customWidth="1"/>
    <col min="15" max="15" width="16.5703125" style="5" bestFit="1" customWidth="1"/>
    <col min="16" max="17" width="3.7109375" style="5"/>
    <col min="18" max="19" width="11.85546875" style="5" bestFit="1" customWidth="1"/>
    <col min="20" max="21" width="3.7109375" style="5"/>
    <col min="22" max="22" width="12.42578125" style="5" bestFit="1" customWidth="1"/>
    <col min="23" max="23" width="12" style="5" bestFit="1" customWidth="1"/>
    <col min="24" max="25" width="3.7109375" style="5"/>
    <col min="26" max="26" width="4.140625" style="5" bestFit="1" customWidth="1"/>
    <col min="27" max="28" width="3.7109375" style="5"/>
    <col min="29" max="29" width="4" style="5" bestFit="1" customWidth="1"/>
    <col min="30" max="33" width="3.7109375" style="5"/>
    <col min="34" max="34" width="5.28515625" style="5" bestFit="1" customWidth="1"/>
    <col min="35" max="38" width="3.7109375" style="5"/>
    <col min="39" max="39" width="4.42578125" style="5" bestFit="1" customWidth="1"/>
    <col min="40" max="16384" width="3.7109375" style="5"/>
  </cols>
  <sheetData>
    <row r="1" spans="1:39" ht="18" customHeight="1" x14ac:dyDescent="0.25">
      <c r="A1" s="6" t="s">
        <v>107</v>
      </c>
      <c r="B1" s="7"/>
      <c r="C1" s="8"/>
      <c r="D1" s="8"/>
      <c r="E1" s="8"/>
      <c r="F1" s="8"/>
      <c r="G1" s="9"/>
      <c r="AI1" s="8"/>
      <c r="AJ1" s="8"/>
      <c r="AK1" s="8"/>
      <c r="AL1" s="8"/>
      <c r="AM1" s="8"/>
    </row>
    <row r="2" spans="1:39" ht="18" customHeight="1" x14ac:dyDescent="0.25">
      <c r="A2" s="6"/>
      <c r="B2" s="10" t="s">
        <v>103</v>
      </c>
      <c r="C2" s="10"/>
      <c r="D2" s="10"/>
      <c r="E2" s="10"/>
      <c r="F2" s="10"/>
      <c r="G2" s="10"/>
      <c r="H2" s="10"/>
      <c r="I2" s="10"/>
      <c r="J2" s="10"/>
      <c r="K2" s="10"/>
      <c r="L2" s="10"/>
      <c r="M2" s="10"/>
      <c r="N2" s="10"/>
      <c r="AI2" s="8"/>
      <c r="AJ2" s="8"/>
      <c r="AK2" s="8"/>
      <c r="AL2" s="8"/>
      <c r="AM2" s="8"/>
    </row>
    <row r="3" spans="1:39" ht="18" customHeight="1" x14ac:dyDescent="0.25">
      <c r="B3" s="11" t="s">
        <v>110</v>
      </c>
      <c r="C3" s="11"/>
      <c r="D3" s="11"/>
      <c r="E3" s="11"/>
      <c r="F3" s="11"/>
      <c r="G3" s="11"/>
      <c r="H3" s="11"/>
      <c r="I3" s="11"/>
      <c r="J3" s="11"/>
      <c r="K3" s="11"/>
      <c r="L3" s="11"/>
      <c r="M3" s="11"/>
      <c r="N3" s="11"/>
      <c r="AF3" s="8"/>
      <c r="AG3" s="8"/>
      <c r="AH3" s="8"/>
      <c r="AI3" s="8"/>
      <c r="AJ3" s="8"/>
      <c r="AK3" s="8"/>
      <c r="AL3" s="8"/>
      <c r="AM3" s="8"/>
    </row>
    <row r="4" spans="1:39" ht="18" customHeight="1" x14ac:dyDescent="0.25">
      <c r="B4" s="11" t="s">
        <v>64</v>
      </c>
      <c r="C4" s="11"/>
      <c r="D4" s="11"/>
      <c r="E4" s="11"/>
      <c r="F4" s="11"/>
      <c r="G4" s="11"/>
      <c r="H4" s="11"/>
      <c r="I4" s="11"/>
      <c r="J4" s="11"/>
      <c r="K4" s="11"/>
      <c r="L4" s="11"/>
      <c r="M4" s="11"/>
      <c r="N4" s="11"/>
      <c r="O4" s="12"/>
      <c r="P4" s="9"/>
      <c r="X4" s="8"/>
      <c r="Y4" s="8"/>
      <c r="Z4" s="8"/>
      <c r="AA4" s="8"/>
      <c r="AB4" s="8"/>
      <c r="AC4" s="8"/>
      <c r="AD4" s="8"/>
      <c r="AE4" s="8"/>
      <c r="AF4" s="8"/>
      <c r="AG4" s="8"/>
      <c r="AH4" s="8"/>
      <c r="AI4" s="8"/>
      <c r="AJ4" s="8"/>
      <c r="AK4" s="8"/>
      <c r="AL4" s="8"/>
      <c r="AM4" s="8"/>
    </row>
    <row r="5" spans="1:39" ht="18" customHeight="1" x14ac:dyDescent="0.25">
      <c r="B5" s="13">
        <f>+'01'!C7</f>
        <v>45565</v>
      </c>
      <c r="C5" s="11"/>
      <c r="D5" s="11"/>
      <c r="E5" s="11"/>
      <c r="F5" s="11"/>
      <c r="G5" s="11"/>
      <c r="H5" s="11"/>
      <c r="I5" s="11"/>
      <c r="J5" s="11"/>
      <c r="K5" s="11"/>
      <c r="L5" s="11"/>
      <c r="M5" s="11"/>
      <c r="N5" s="11"/>
      <c r="O5" s="8"/>
      <c r="P5" s="8"/>
      <c r="Q5" s="8"/>
      <c r="R5" s="8"/>
      <c r="S5" s="8"/>
      <c r="T5" s="8"/>
      <c r="U5" s="8"/>
      <c r="V5" s="8"/>
      <c r="W5" s="8"/>
      <c r="X5" s="8"/>
      <c r="Y5" s="8"/>
      <c r="Z5" s="8"/>
      <c r="AA5" s="8"/>
      <c r="AB5" s="8"/>
      <c r="AC5" s="8"/>
      <c r="AD5" s="8"/>
      <c r="AE5" s="14"/>
      <c r="AH5" s="8"/>
      <c r="AI5" s="8"/>
      <c r="AJ5" s="8"/>
    </row>
    <row r="6" spans="1:39" ht="18" customHeight="1" x14ac:dyDescent="0.25">
      <c r="B6" s="15"/>
      <c r="C6" s="16"/>
      <c r="D6" s="16"/>
      <c r="E6" s="16"/>
      <c r="F6" s="16"/>
      <c r="G6" s="16"/>
      <c r="H6" s="16"/>
      <c r="I6" s="16"/>
      <c r="J6" s="16"/>
      <c r="K6" s="16"/>
      <c r="L6" s="16"/>
      <c r="M6" s="16"/>
      <c r="N6" s="16"/>
      <c r="O6" s="8"/>
      <c r="P6" s="8"/>
      <c r="Q6" s="8"/>
      <c r="R6" s="8"/>
      <c r="S6" s="8"/>
      <c r="T6" s="8"/>
      <c r="U6" s="8"/>
      <c r="V6" s="8"/>
      <c r="W6" s="8"/>
      <c r="X6" s="8"/>
      <c r="Y6" s="8"/>
      <c r="Z6" s="8"/>
      <c r="AA6" s="8"/>
      <c r="AB6" s="8"/>
      <c r="AC6" s="8"/>
      <c r="AD6" s="8"/>
      <c r="AE6" s="14"/>
      <c r="AH6" s="8"/>
      <c r="AI6" s="8"/>
      <c r="AJ6" s="8"/>
    </row>
    <row r="7" spans="1:39" ht="18" customHeight="1" x14ac:dyDescent="0.25">
      <c r="B7" s="167" t="s">
        <v>517</v>
      </c>
      <c r="C7" s="167"/>
      <c r="D7" s="167"/>
      <c r="E7" s="167"/>
      <c r="F7" s="167"/>
      <c r="G7" s="167"/>
      <c r="H7" s="167"/>
      <c r="I7" s="167"/>
      <c r="J7" s="167"/>
      <c r="K7" s="167"/>
      <c r="L7" s="167"/>
      <c r="M7" s="167"/>
      <c r="N7" s="167"/>
      <c r="O7" s="8"/>
      <c r="P7" s="8"/>
      <c r="Q7" s="8"/>
      <c r="R7" s="8"/>
      <c r="S7" s="8"/>
      <c r="T7" s="8"/>
      <c r="U7" s="8"/>
      <c r="V7" s="8"/>
      <c r="W7" s="8"/>
      <c r="X7" s="8"/>
      <c r="Y7" s="8"/>
      <c r="Z7" s="8"/>
      <c r="AA7" s="8"/>
      <c r="AB7" s="8"/>
      <c r="AC7" s="8"/>
      <c r="AD7" s="8"/>
      <c r="AE7" s="14"/>
      <c r="AH7" s="8"/>
      <c r="AI7" s="8"/>
      <c r="AJ7" s="8"/>
    </row>
    <row r="8" spans="1:39" ht="18" customHeight="1" x14ac:dyDescent="0.25">
      <c r="B8" s="167"/>
      <c r="C8" s="167"/>
      <c r="D8" s="167"/>
      <c r="E8" s="167"/>
      <c r="F8" s="167"/>
      <c r="G8" s="167"/>
      <c r="H8" s="167"/>
      <c r="I8" s="167"/>
      <c r="J8" s="167"/>
      <c r="K8" s="167"/>
      <c r="L8" s="167"/>
      <c r="M8" s="167"/>
      <c r="N8" s="167"/>
      <c r="O8" s="8"/>
      <c r="P8" s="8"/>
      <c r="Q8" s="8"/>
      <c r="R8" s="8"/>
      <c r="S8" s="8"/>
      <c r="T8" s="8"/>
      <c r="U8" s="8"/>
      <c r="V8" s="8"/>
      <c r="W8" s="8"/>
      <c r="X8" s="8"/>
      <c r="Y8" s="8"/>
      <c r="Z8" s="8"/>
      <c r="AA8" s="8"/>
      <c r="AB8" s="8"/>
      <c r="AC8" s="8"/>
      <c r="AD8" s="8"/>
      <c r="AE8" s="14"/>
      <c r="AH8" s="8"/>
      <c r="AI8" s="8"/>
      <c r="AJ8" s="8"/>
    </row>
    <row r="9" spans="1:39" ht="18" customHeight="1" x14ac:dyDescent="0.25">
      <c r="B9" s="15"/>
      <c r="C9" s="16"/>
      <c r="D9" s="16"/>
      <c r="E9" s="16"/>
      <c r="F9" s="16"/>
      <c r="G9" s="16"/>
      <c r="H9" s="16"/>
      <c r="I9" s="16"/>
      <c r="J9" s="16"/>
      <c r="K9" s="16"/>
      <c r="L9" s="16"/>
      <c r="M9" s="16"/>
      <c r="N9" s="16"/>
      <c r="O9" s="8"/>
      <c r="P9" s="8"/>
      <c r="Q9" s="8"/>
      <c r="R9" s="8"/>
      <c r="S9" s="8"/>
      <c r="T9" s="8"/>
      <c r="U9" s="8"/>
      <c r="V9" s="8"/>
      <c r="W9" s="8"/>
      <c r="X9" s="8"/>
      <c r="Y9" s="8"/>
      <c r="Z9" s="8"/>
      <c r="AA9" s="8"/>
      <c r="AB9" s="8"/>
      <c r="AC9" s="8"/>
      <c r="AD9" s="8"/>
      <c r="AE9" s="14"/>
      <c r="AH9" s="8"/>
      <c r="AI9" s="8"/>
      <c r="AJ9" s="8"/>
    </row>
    <row r="10" spans="1:39" s="17" customFormat="1" ht="30" x14ac:dyDescent="0.25">
      <c r="B10" s="18" t="s">
        <v>52</v>
      </c>
      <c r="C10" s="18" t="s">
        <v>53</v>
      </c>
      <c r="D10" s="18" t="s">
        <v>145</v>
      </c>
      <c r="E10" s="18" t="s">
        <v>54</v>
      </c>
      <c r="F10" s="18" t="s">
        <v>55</v>
      </c>
      <c r="G10" s="18" t="s">
        <v>56</v>
      </c>
      <c r="H10" s="18" t="s">
        <v>57</v>
      </c>
      <c r="I10" s="18" t="s">
        <v>58</v>
      </c>
      <c r="J10" s="18" t="s">
        <v>59</v>
      </c>
      <c r="K10" s="18" t="s">
        <v>60</v>
      </c>
      <c r="L10" s="18" t="s">
        <v>61</v>
      </c>
      <c r="M10" s="18" t="s">
        <v>63</v>
      </c>
      <c r="N10" s="18" t="s">
        <v>182</v>
      </c>
    </row>
    <row r="11" spans="1:39" x14ac:dyDescent="0.25">
      <c r="B11" s="131" t="s">
        <v>113</v>
      </c>
      <c r="C11" t="s">
        <v>270</v>
      </c>
      <c r="D11"/>
      <c r="E11"/>
      <c r="F11" t="s">
        <v>132</v>
      </c>
      <c r="G11" t="s">
        <v>271</v>
      </c>
      <c r="H11" t="s">
        <v>272</v>
      </c>
      <c r="I11" t="s">
        <v>133</v>
      </c>
      <c r="J11" s="2">
        <v>91964658</v>
      </c>
      <c r="K11" s="2">
        <v>172063638</v>
      </c>
      <c r="L11" s="2">
        <v>175147351.33000001</v>
      </c>
      <c r="M11">
        <v>10.6</v>
      </c>
      <c r="N11" s="132" t="s">
        <v>0</v>
      </c>
    </row>
    <row r="12" spans="1:39" x14ac:dyDescent="0.25">
      <c r="B12" s="131" t="s">
        <v>113</v>
      </c>
      <c r="C12" t="s">
        <v>270</v>
      </c>
      <c r="D12"/>
      <c r="E12"/>
      <c r="F12" t="s">
        <v>132</v>
      </c>
      <c r="G12" t="s">
        <v>273</v>
      </c>
      <c r="H12" t="s">
        <v>272</v>
      </c>
      <c r="I12" t="s">
        <v>133</v>
      </c>
      <c r="J12" s="2">
        <v>222704704</v>
      </c>
      <c r="K12" s="2">
        <v>126554710</v>
      </c>
      <c r="L12" s="2">
        <v>128785856.3</v>
      </c>
      <c r="M12">
        <v>10.6</v>
      </c>
      <c r="N12" s="132" t="s">
        <v>0</v>
      </c>
      <c r="O12"/>
    </row>
    <row r="13" spans="1:39" x14ac:dyDescent="0.25">
      <c r="B13" s="131" t="s">
        <v>113</v>
      </c>
      <c r="C13" t="s">
        <v>270</v>
      </c>
      <c r="D13"/>
      <c r="E13"/>
      <c r="F13" t="s">
        <v>132</v>
      </c>
      <c r="G13" t="s">
        <v>274</v>
      </c>
      <c r="H13" t="s">
        <v>272</v>
      </c>
      <c r="I13" t="s">
        <v>133</v>
      </c>
      <c r="J13" s="2">
        <v>87364374</v>
      </c>
      <c r="K13" s="2">
        <v>101243769</v>
      </c>
      <c r="L13" s="2">
        <v>103000657.59999999</v>
      </c>
      <c r="M13">
        <v>10.6</v>
      </c>
      <c r="N13" s="132" t="s">
        <v>0</v>
      </c>
      <c r="O13"/>
    </row>
    <row r="14" spans="1:39" x14ac:dyDescent="0.25">
      <c r="B14" s="131" t="s">
        <v>113</v>
      </c>
      <c r="C14" t="s">
        <v>270</v>
      </c>
      <c r="D14"/>
      <c r="E14"/>
      <c r="F14" t="s">
        <v>132</v>
      </c>
      <c r="G14" t="s">
        <v>275</v>
      </c>
      <c r="H14" t="s">
        <v>272</v>
      </c>
      <c r="I14" t="s">
        <v>133</v>
      </c>
      <c r="J14" s="2">
        <v>171638360</v>
      </c>
      <c r="K14" s="2">
        <v>94295566</v>
      </c>
      <c r="L14" s="2">
        <v>95820441.560000002</v>
      </c>
      <c r="M14">
        <v>10.59</v>
      </c>
      <c r="N14" s="132" t="s">
        <v>0</v>
      </c>
    </row>
    <row r="15" spans="1:39" x14ac:dyDescent="0.25">
      <c r="B15" s="131" t="s">
        <v>113</v>
      </c>
      <c r="C15" t="s">
        <v>115</v>
      </c>
      <c r="D15"/>
      <c r="E15"/>
      <c r="F15" t="s">
        <v>132</v>
      </c>
      <c r="G15" t="s">
        <v>276</v>
      </c>
      <c r="H15" t="s">
        <v>183</v>
      </c>
      <c r="I15" t="s">
        <v>133</v>
      </c>
      <c r="J15" s="2">
        <v>85819169</v>
      </c>
      <c r="K15" s="2">
        <v>15031193</v>
      </c>
      <c r="L15" s="2">
        <v>15320784.93</v>
      </c>
      <c r="M15">
        <v>12.65</v>
      </c>
      <c r="N15" s="132" t="s">
        <v>0</v>
      </c>
    </row>
    <row r="16" spans="1:39" x14ac:dyDescent="0.25">
      <c r="B16" s="131" t="s">
        <v>113</v>
      </c>
      <c r="C16" t="s">
        <v>115</v>
      </c>
      <c r="D16"/>
      <c r="E16"/>
      <c r="F16" t="s">
        <v>132</v>
      </c>
      <c r="G16" t="s">
        <v>277</v>
      </c>
      <c r="H16" t="s">
        <v>184</v>
      </c>
      <c r="I16" t="s">
        <v>133</v>
      </c>
      <c r="J16" s="2">
        <v>1281370</v>
      </c>
      <c r="K16" s="2">
        <v>25685615</v>
      </c>
      <c r="L16" s="2">
        <v>25550123.879999999</v>
      </c>
      <c r="M16">
        <v>13</v>
      </c>
      <c r="N16" s="132" t="s">
        <v>0</v>
      </c>
      <c r="O16" s="169"/>
    </row>
    <row r="17" spans="2:15" x14ac:dyDescent="0.25">
      <c r="B17" s="131" t="s">
        <v>113</v>
      </c>
      <c r="C17" t="s">
        <v>115</v>
      </c>
      <c r="D17"/>
      <c r="E17"/>
      <c r="F17" t="s">
        <v>132</v>
      </c>
      <c r="G17" t="s">
        <v>278</v>
      </c>
      <c r="H17" t="s">
        <v>183</v>
      </c>
      <c r="I17" t="s">
        <v>133</v>
      </c>
      <c r="J17" s="2">
        <v>88848216</v>
      </c>
      <c r="K17" s="2">
        <v>98820426</v>
      </c>
      <c r="L17" s="2">
        <v>98098337.319999993</v>
      </c>
      <c r="M17">
        <v>12.65</v>
      </c>
      <c r="N17" s="132" t="s">
        <v>0</v>
      </c>
      <c r="O17" s="169"/>
    </row>
    <row r="18" spans="2:15" x14ac:dyDescent="0.25">
      <c r="B18" s="131" t="s">
        <v>113</v>
      </c>
      <c r="C18" t="s">
        <v>115</v>
      </c>
      <c r="D18"/>
      <c r="E18"/>
      <c r="F18" t="s">
        <v>132</v>
      </c>
      <c r="G18" t="s">
        <v>279</v>
      </c>
      <c r="H18" t="s">
        <v>184</v>
      </c>
      <c r="I18" t="s">
        <v>133</v>
      </c>
      <c r="J18" s="2">
        <v>82038902</v>
      </c>
      <c r="K18" s="2">
        <v>25563477</v>
      </c>
      <c r="L18" s="2">
        <v>25595526.440000001</v>
      </c>
      <c r="M18">
        <v>13</v>
      </c>
      <c r="N18" s="132" t="s">
        <v>0</v>
      </c>
    </row>
    <row r="19" spans="2:15" x14ac:dyDescent="0.25">
      <c r="B19" s="131" t="s">
        <v>113</v>
      </c>
      <c r="C19" t="s">
        <v>115</v>
      </c>
      <c r="D19"/>
      <c r="E19"/>
      <c r="F19" t="s">
        <v>132</v>
      </c>
      <c r="G19" t="s">
        <v>280</v>
      </c>
      <c r="H19" t="s">
        <v>184</v>
      </c>
      <c r="I19" t="s">
        <v>133</v>
      </c>
      <c r="J19" s="2">
        <v>283958352</v>
      </c>
      <c r="K19" s="2">
        <v>51162568</v>
      </c>
      <c r="L19" s="2">
        <v>51191161.869999997</v>
      </c>
      <c r="M19">
        <v>13</v>
      </c>
      <c r="N19" s="132" t="s">
        <v>0</v>
      </c>
    </row>
    <row r="20" spans="2:15" x14ac:dyDescent="0.25">
      <c r="B20" s="131" t="s">
        <v>113</v>
      </c>
      <c r="C20" t="s">
        <v>115</v>
      </c>
      <c r="D20"/>
      <c r="E20"/>
      <c r="F20" t="s">
        <v>132</v>
      </c>
      <c r="G20" t="s">
        <v>281</v>
      </c>
      <c r="H20" t="s">
        <v>184</v>
      </c>
      <c r="I20" t="s">
        <v>133</v>
      </c>
      <c r="J20" s="2">
        <v>163463013</v>
      </c>
      <c r="K20" s="2">
        <v>25590189</v>
      </c>
      <c r="L20" s="2">
        <v>25595605.41</v>
      </c>
      <c r="M20">
        <v>13</v>
      </c>
      <c r="N20" s="132" t="s">
        <v>0</v>
      </c>
    </row>
    <row r="21" spans="2:15" x14ac:dyDescent="0.25">
      <c r="B21" s="131" t="s">
        <v>113</v>
      </c>
      <c r="C21" t="s">
        <v>115</v>
      </c>
      <c r="D21"/>
      <c r="E21"/>
      <c r="F21" t="s">
        <v>132</v>
      </c>
      <c r="G21" t="s">
        <v>282</v>
      </c>
      <c r="H21" t="s">
        <v>184</v>
      </c>
      <c r="I21" t="s">
        <v>133</v>
      </c>
      <c r="J21" s="2">
        <v>41012055</v>
      </c>
      <c r="K21" s="2">
        <v>461132259</v>
      </c>
      <c r="L21" s="2">
        <v>460700270.51999998</v>
      </c>
      <c r="M21">
        <v>13</v>
      </c>
      <c r="N21" s="132" t="s">
        <v>0</v>
      </c>
    </row>
    <row r="22" spans="2:15" x14ac:dyDescent="0.25">
      <c r="B22" s="131" t="s">
        <v>147</v>
      </c>
      <c r="C22" t="s">
        <v>148</v>
      </c>
      <c r="D22"/>
      <c r="E22"/>
      <c r="F22" t="s">
        <v>132</v>
      </c>
      <c r="G22" t="s">
        <v>283</v>
      </c>
      <c r="H22" t="s">
        <v>185</v>
      </c>
      <c r="I22" t="s">
        <v>133</v>
      </c>
      <c r="J22" s="2">
        <v>138495618</v>
      </c>
      <c r="K22" s="2">
        <v>27941234</v>
      </c>
      <c r="L22" s="2">
        <v>26542088.739999998</v>
      </c>
      <c r="M22">
        <v>14.5</v>
      </c>
      <c r="N22" s="132" t="s">
        <v>0</v>
      </c>
    </row>
    <row r="23" spans="2:15" x14ac:dyDescent="0.25">
      <c r="B23" s="131" t="s">
        <v>113</v>
      </c>
      <c r="C23" t="s">
        <v>121</v>
      </c>
      <c r="D23"/>
      <c r="E23"/>
      <c r="F23" t="s">
        <v>132</v>
      </c>
      <c r="G23" t="s">
        <v>284</v>
      </c>
      <c r="H23" t="s">
        <v>186</v>
      </c>
      <c r="I23" t="s">
        <v>133</v>
      </c>
      <c r="J23" s="2">
        <v>138495618</v>
      </c>
      <c r="K23" s="2">
        <v>10044727</v>
      </c>
      <c r="L23" s="2">
        <v>10290914.779999999</v>
      </c>
      <c r="M23">
        <v>13.25</v>
      </c>
      <c r="N23" s="132" t="s">
        <v>0</v>
      </c>
    </row>
    <row r="24" spans="2:15" x14ac:dyDescent="0.25">
      <c r="B24" s="131" t="s">
        <v>113</v>
      </c>
      <c r="C24" t="s">
        <v>121</v>
      </c>
      <c r="D24"/>
      <c r="E24"/>
      <c r="F24" t="s">
        <v>132</v>
      </c>
      <c r="G24" t="s">
        <v>285</v>
      </c>
      <c r="H24" t="s">
        <v>186</v>
      </c>
      <c r="I24" t="s">
        <v>133</v>
      </c>
      <c r="J24" s="2">
        <v>81539730</v>
      </c>
      <c r="K24" s="2">
        <v>15110654</v>
      </c>
      <c r="L24" s="2">
        <v>15435896.27</v>
      </c>
      <c r="M24">
        <v>13.25</v>
      </c>
      <c r="N24" s="132" t="s">
        <v>0</v>
      </c>
    </row>
    <row r="25" spans="2:15" x14ac:dyDescent="0.25">
      <c r="B25" s="131" t="s">
        <v>113</v>
      </c>
      <c r="C25" t="s">
        <v>121</v>
      </c>
      <c r="D25"/>
      <c r="E25"/>
      <c r="F25" t="s">
        <v>132</v>
      </c>
      <c r="G25" t="s">
        <v>286</v>
      </c>
      <c r="H25" t="s">
        <v>186</v>
      </c>
      <c r="I25" t="s">
        <v>133</v>
      </c>
      <c r="J25" s="2">
        <v>698547950</v>
      </c>
      <c r="K25" s="2">
        <v>25238874</v>
      </c>
      <c r="L25" s="2">
        <v>25725851.120000001</v>
      </c>
      <c r="M25">
        <v>13.25</v>
      </c>
      <c r="N25" s="132" t="s">
        <v>0</v>
      </c>
    </row>
    <row r="26" spans="2:15" x14ac:dyDescent="0.25">
      <c r="B26" s="131" t="s">
        <v>113</v>
      </c>
      <c r="C26" t="s">
        <v>121</v>
      </c>
      <c r="D26"/>
      <c r="E26"/>
      <c r="F26" t="s">
        <v>132</v>
      </c>
      <c r="G26" t="s">
        <v>287</v>
      </c>
      <c r="H26" t="s">
        <v>186</v>
      </c>
      <c r="I26" t="s">
        <v>133</v>
      </c>
      <c r="J26" s="2">
        <v>453797258</v>
      </c>
      <c r="K26" s="2">
        <v>5917377</v>
      </c>
      <c r="L26" s="2">
        <v>6175004.0499999998</v>
      </c>
      <c r="M26">
        <v>13.25</v>
      </c>
      <c r="N26" s="132" t="s">
        <v>0</v>
      </c>
    </row>
    <row r="27" spans="2:15" x14ac:dyDescent="0.25">
      <c r="B27" s="131" t="s">
        <v>113</v>
      </c>
      <c r="C27" t="s">
        <v>121</v>
      </c>
      <c r="D27"/>
      <c r="E27"/>
      <c r="F27" t="s">
        <v>132</v>
      </c>
      <c r="G27" t="s">
        <v>288</v>
      </c>
      <c r="H27" t="s">
        <v>187</v>
      </c>
      <c r="I27" t="s">
        <v>133</v>
      </c>
      <c r="J27" s="2">
        <v>53238625</v>
      </c>
      <c r="K27" s="2">
        <v>53696985</v>
      </c>
      <c r="L27" s="2">
        <v>53676233.140000001</v>
      </c>
      <c r="M27">
        <v>12</v>
      </c>
      <c r="N27" s="132" t="s">
        <v>0</v>
      </c>
    </row>
    <row r="28" spans="2:15" x14ac:dyDescent="0.25">
      <c r="B28" s="131" t="s">
        <v>113</v>
      </c>
      <c r="C28" t="s">
        <v>121</v>
      </c>
      <c r="D28"/>
      <c r="E28"/>
      <c r="F28" t="s">
        <v>132</v>
      </c>
      <c r="G28" t="s">
        <v>289</v>
      </c>
      <c r="H28" t="s">
        <v>188</v>
      </c>
      <c r="I28" t="s">
        <v>133</v>
      </c>
      <c r="J28" s="2">
        <v>52356050</v>
      </c>
      <c r="K28" s="2">
        <v>20136985</v>
      </c>
      <c r="L28" s="2">
        <v>20451178.149999999</v>
      </c>
      <c r="M28">
        <v>12.5</v>
      </c>
      <c r="N28" s="132" t="s">
        <v>0</v>
      </c>
    </row>
    <row r="29" spans="2:15" x14ac:dyDescent="0.25">
      <c r="B29" s="131" t="s">
        <v>113</v>
      </c>
      <c r="C29" t="s">
        <v>121</v>
      </c>
      <c r="D29"/>
      <c r="E29"/>
      <c r="F29" t="s">
        <v>132</v>
      </c>
      <c r="G29" t="s">
        <v>290</v>
      </c>
      <c r="H29" t="s">
        <v>189</v>
      </c>
      <c r="I29" t="s">
        <v>133</v>
      </c>
      <c r="J29" s="2">
        <v>337696554</v>
      </c>
      <c r="K29" s="2">
        <v>53148107</v>
      </c>
      <c r="L29" s="2">
        <v>53718722.759999998</v>
      </c>
      <c r="M29">
        <v>12.75</v>
      </c>
      <c r="N29" s="132" t="s">
        <v>0</v>
      </c>
    </row>
    <row r="30" spans="2:15" x14ac:dyDescent="0.25">
      <c r="B30" s="131" t="s">
        <v>113</v>
      </c>
      <c r="C30" t="s">
        <v>121</v>
      </c>
      <c r="D30"/>
      <c r="E30"/>
      <c r="F30" t="s">
        <v>132</v>
      </c>
      <c r="G30" t="s">
        <v>291</v>
      </c>
      <c r="H30" t="s">
        <v>190</v>
      </c>
      <c r="I30" t="s">
        <v>133</v>
      </c>
      <c r="J30" s="2">
        <v>3794316</v>
      </c>
      <c r="K30" s="2">
        <v>60248548</v>
      </c>
      <c r="L30" s="2">
        <v>60803039.740000002</v>
      </c>
      <c r="M30">
        <v>12.6</v>
      </c>
      <c r="N30" s="132" t="s">
        <v>0</v>
      </c>
    </row>
    <row r="31" spans="2:15" x14ac:dyDescent="0.25">
      <c r="B31" s="131" t="s">
        <v>113</v>
      </c>
      <c r="C31" t="s">
        <v>121</v>
      </c>
      <c r="D31"/>
      <c r="E31"/>
      <c r="F31" t="s">
        <v>132</v>
      </c>
      <c r="G31" t="s">
        <v>292</v>
      </c>
      <c r="H31" t="s">
        <v>186</v>
      </c>
      <c r="I31" t="s">
        <v>133</v>
      </c>
      <c r="J31" s="2">
        <v>75642056</v>
      </c>
      <c r="K31" s="2">
        <v>2053727</v>
      </c>
      <c r="L31" s="2">
        <v>2065390.58</v>
      </c>
      <c r="M31">
        <v>13.25</v>
      </c>
      <c r="N31" s="132" t="s">
        <v>0</v>
      </c>
    </row>
    <row r="32" spans="2:15" x14ac:dyDescent="0.25">
      <c r="B32" s="131" t="s">
        <v>113</v>
      </c>
      <c r="C32" t="s">
        <v>121</v>
      </c>
      <c r="D32"/>
      <c r="E32"/>
      <c r="F32" t="s">
        <v>132</v>
      </c>
      <c r="G32" t="s">
        <v>293</v>
      </c>
      <c r="H32" t="s">
        <v>191</v>
      </c>
      <c r="I32" t="s">
        <v>133</v>
      </c>
      <c r="J32" s="2">
        <v>1369748</v>
      </c>
      <c r="K32" s="2">
        <v>45208357</v>
      </c>
      <c r="L32" s="2">
        <v>45160187.130000003</v>
      </c>
      <c r="M32">
        <v>13</v>
      </c>
      <c r="N32" s="132" t="s">
        <v>0</v>
      </c>
    </row>
    <row r="33" spans="2:14" x14ac:dyDescent="0.25">
      <c r="B33" s="131" t="s">
        <v>113</v>
      </c>
      <c r="C33" t="s">
        <v>121</v>
      </c>
      <c r="D33"/>
      <c r="E33"/>
      <c r="F33" t="s">
        <v>132</v>
      </c>
      <c r="G33" t="s">
        <v>294</v>
      </c>
      <c r="H33" t="s">
        <v>191</v>
      </c>
      <c r="I33" t="s">
        <v>133</v>
      </c>
      <c r="J33" s="2">
        <v>4109235</v>
      </c>
      <c r="K33" s="2">
        <v>35436300</v>
      </c>
      <c r="L33" s="2">
        <v>35126304.109999999</v>
      </c>
      <c r="M33">
        <v>13</v>
      </c>
      <c r="N33" s="132" t="s">
        <v>0</v>
      </c>
    </row>
    <row r="34" spans="2:14" x14ac:dyDescent="0.25">
      <c r="B34" s="131" t="s">
        <v>113</v>
      </c>
      <c r="C34" t="s">
        <v>121</v>
      </c>
      <c r="D34"/>
      <c r="E34"/>
      <c r="F34" t="s">
        <v>132</v>
      </c>
      <c r="G34" t="s">
        <v>295</v>
      </c>
      <c r="H34" t="s">
        <v>191</v>
      </c>
      <c r="I34" t="s">
        <v>133</v>
      </c>
      <c r="J34" s="2">
        <v>1369748</v>
      </c>
      <c r="K34" s="2">
        <v>17242191</v>
      </c>
      <c r="L34" s="2">
        <v>17061417.420000002</v>
      </c>
      <c r="M34">
        <v>13</v>
      </c>
      <c r="N34" s="132" t="s">
        <v>0</v>
      </c>
    </row>
    <row r="35" spans="2:14" x14ac:dyDescent="0.25">
      <c r="B35" s="131" t="s">
        <v>113</v>
      </c>
      <c r="C35" t="s">
        <v>121</v>
      </c>
      <c r="D35"/>
      <c r="E35"/>
      <c r="F35" t="s">
        <v>132</v>
      </c>
      <c r="G35" t="s">
        <v>296</v>
      </c>
      <c r="H35" t="s">
        <v>191</v>
      </c>
      <c r="I35" t="s">
        <v>133</v>
      </c>
      <c r="J35" s="2">
        <v>66016432</v>
      </c>
      <c r="K35" s="2">
        <v>22360438</v>
      </c>
      <c r="L35" s="2">
        <v>22079527.399999999</v>
      </c>
      <c r="M35">
        <v>13</v>
      </c>
      <c r="N35" s="132" t="s">
        <v>0</v>
      </c>
    </row>
    <row r="36" spans="2:14" x14ac:dyDescent="0.25">
      <c r="B36" s="131" t="s">
        <v>113</v>
      </c>
      <c r="C36" t="s">
        <v>121</v>
      </c>
      <c r="D36"/>
      <c r="E36"/>
      <c r="F36" t="s">
        <v>132</v>
      </c>
      <c r="G36" t="s">
        <v>297</v>
      </c>
      <c r="H36" t="s">
        <v>192</v>
      </c>
      <c r="I36" t="s">
        <v>133</v>
      </c>
      <c r="J36" s="2">
        <v>6927394</v>
      </c>
      <c r="K36" s="2">
        <v>30010684</v>
      </c>
      <c r="L36" s="2">
        <v>30412984.5</v>
      </c>
      <c r="M36">
        <v>13</v>
      </c>
      <c r="N36" s="132" t="s">
        <v>0</v>
      </c>
    </row>
    <row r="37" spans="2:14" x14ac:dyDescent="0.25">
      <c r="B37" s="131" t="s">
        <v>113</v>
      </c>
      <c r="C37" t="s">
        <v>121</v>
      </c>
      <c r="D37"/>
      <c r="E37"/>
      <c r="F37" t="s">
        <v>132</v>
      </c>
      <c r="G37" t="s">
        <v>298</v>
      </c>
      <c r="H37" t="s">
        <v>193</v>
      </c>
      <c r="I37" t="s">
        <v>133</v>
      </c>
      <c r="J37" s="2">
        <v>206169863</v>
      </c>
      <c r="K37" s="2">
        <v>30085479</v>
      </c>
      <c r="L37" s="2">
        <v>30413919.780000001</v>
      </c>
      <c r="M37">
        <v>13</v>
      </c>
      <c r="N37" s="132" t="s">
        <v>0</v>
      </c>
    </row>
    <row r="38" spans="2:14" x14ac:dyDescent="0.25">
      <c r="B38" s="131" t="s">
        <v>113</v>
      </c>
      <c r="C38" t="s">
        <v>121</v>
      </c>
      <c r="D38"/>
      <c r="E38"/>
      <c r="F38" t="s">
        <v>132</v>
      </c>
      <c r="G38" t="s">
        <v>299</v>
      </c>
      <c r="H38" t="s">
        <v>194</v>
      </c>
      <c r="I38" t="s">
        <v>133</v>
      </c>
      <c r="J38" s="2">
        <v>77891234</v>
      </c>
      <c r="K38" s="2">
        <v>20500769</v>
      </c>
      <c r="L38" s="2">
        <v>20068167.890000001</v>
      </c>
      <c r="M38">
        <v>12.35</v>
      </c>
      <c r="N38" s="132" t="s">
        <v>0</v>
      </c>
    </row>
    <row r="39" spans="2:14" x14ac:dyDescent="0.25">
      <c r="B39" s="131" t="s">
        <v>113</v>
      </c>
      <c r="C39" t="s">
        <v>121</v>
      </c>
      <c r="D39"/>
      <c r="E39"/>
      <c r="F39" t="s">
        <v>132</v>
      </c>
      <c r="G39" t="s">
        <v>300</v>
      </c>
      <c r="H39" t="s">
        <v>194</v>
      </c>
      <c r="I39" t="s">
        <v>133</v>
      </c>
      <c r="J39" s="2">
        <v>44746031</v>
      </c>
      <c r="K39" s="2">
        <v>30791755</v>
      </c>
      <c r="L39" s="2">
        <v>30101947.800000001</v>
      </c>
      <c r="M39">
        <v>12.35</v>
      </c>
      <c r="N39" s="132" t="s">
        <v>0</v>
      </c>
    </row>
    <row r="40" spans="2:14" x14ac:dyDescent="0.25">
      <c r="B40" s="131" t="s">
        <v>113</v>
      </c>
      <c r="C40" t="s">
        <v>121</v>
      </c>
      <c r="D40"/>
      <c r="E40"/>
      <c r="F40" t="s">
        <v>132</v>
      </c>
      <c r="G40" t="s">
        <v>301</v>
      </c>
      <c r="H40" t="s">
        <v>193</v>
      </c>
      <c r="I40" t="s">
        <v>133</v>
      </c>
      <c r="J40" s="2">
        <v>226704122</v>
      </c>
      <c r="K40" s="2">
        <v>35685616</v>
      </c>
      <c r="L40" s="2">
        <v>35485315.770000003</v>
      </c>
      <c r="M40">
        <v>13</v>
      </c>
      <c r="N40" s="132" t="s">
        <v>0</v>
      </c>
    </row>
    <row r="41" spans="2:14" x14ac:dyDescent="0.25">
      <c r="B41" s="131" t="s">
        <v>113</v>
      </c>
      <c r="C41" t="s">
        <v>121</v>
      </c>
      <c r="D41"/>
      <c r="E41"/>
      <c r="F41" t="s">
        <v>132</v>
      </c>
      <c r="G41" t="s">
        <v>302</v>
      </c>
      <c r="H41" t="s">
        <v>191</v>
      </c>
      <c r="I41" t="s">
        <v>133</v>
      </c>
      <c r="J41" s="2">
        <v>56969741</v>
      </c>
      <c r="K41" s="2">
        <v>50854794</v>
      </c>
      <c r="L41" s="2">
        <v>50181011.689999998</v>
      </c>
      <c r="M41">
        <v>13</v>
      </c>
      <c r="N41" s="132" t="s">
        <v>0</v>
      </c>
    </row>
    <row r="42" spans="2:14" x14ac:dyDescent="0.25">
      <c r="B42" s="131" t="s">
        <v>113</v>
      </c>
      <c r="C42" t="s">
        <v>121</v>
      </c>
      <c r="D42"/>
      <c r="E42"/>
      <c r="F42" t="s">
        <v>132</v>
      </c>
      <c r="G42" t="s">
        <v>303</v>
      </c>
      <c r="H42" t="s">
        <v>187</v>
      </c>
      <c r="I42" t="s">
        <v>133</v>
      </c>
      <c r="J42" s="2">
        <v>17885235</v>
      </c>
      <c r="K42" s="2">
        <v>30049315</v>
      </c>
      <c r="L42" s="2">
        <v>30381602.359999999</v>
      </c>
      <c r="M42">
        <v>12</v>
      </c>
      <c r="N42" s="132" t="s">
        <v>0</v>
      </c>
    </row>
    <row r="43" spans="2:14" x14ac:dyDescent="0.25">
      <c r="B43" s="131" t="s">
        <v>113</v>
      </c>
      <c r="C43" t="s">
        <v>121</v>
      </c>
      <c r="D43"/>
      <c r="E43"/>
      <c r="F43" t="s">
        <v>132</v>
      </c>
      <c r="G43" t="s">
        <v>304</v>
      </c>
      <c r="H43" t="s">
        <v>187</v>
      </c>
      <c r="I43" t="s">
        <v>133</v>
      </c>
      <c r="J43" s="2">
        <v>153773944</v>
      </c>
      <c r="K43" s="2">
        <v>51397260</v>
      </c>
      <c r="L43" s="2">
        <v>50636552.090000004</v>
      </c>
      <c r="M43">
        <v>12</v>
      </c>
      <c r="N43" s="132" t="s">
        <v>0</v>
      </c>
    </row>
    <row r="44" spans="2:14" x14ac:dyDescent="0.25">
      <c r="B44" s="131" t="s">
        <v>113</v>
      </c>
      <c r="C44" t="s">
        <v>121</v>
      </c>
      <c r="D44"/>
      <c r="E44"/>
      <c r="F44" t="s">
        <v>132</v>
      </c>
      <c r="G44" t="s">
        <v>305</v>
      </c>
      <c r="H44" t="s">
        <v>195</v>
      </c>
      <c r="I44" t="s">
        <v>133</v>
      </c>
      <c r="J44" s="2">
        <v>766027394</v>
      </c>
      <c r="K44" s="2">
        <v>203475343</v>
      </c>
      <c r="L44" s="2">
        <v>205750638.25</v>
      </c>
      <c r="M44">
        <v>11.5</v>
      </c>
      <c r="N44" s="132" t="s">
        <v>0</v>
      </c>
    </row>
    <row r="45" spans="2:14" x14ac:dyDescent="0.25">
      <c r="B45" s="131" t="s">
        <v>113</v>
      </c>
      <c r="C45" t="s">
        <v>121</v>
      </c>
      <c r="D45"/>
      <c r="E45"/>
      <c r="F45" t="s">
        <v>132</v>
      </c>
      <c r="G45" t="s">
        <v>306</v>
      </c>
      <c r="H45" t="s">
        <v>187</v>
      </c>
      <c r="I45" t="s">
        <v>133</v>
      </c>
      <c r="J45" s="2">
        <v>5436052</v>
      </c>
      <c r="K45" s="2">
        <v>100920547</v>
      </c>
      <c r="L45" s="2">
        <v>101278954.70999999</v>
      </c>
      <c r="M45">
        <v>11.99</v>
      </c>
      <c r="N45" s="132" t="s">
        <v>0</v>
      </c>
    </row>
    <row r="46" spans="2:14" x14ac:dyDescent="0.25">
      <c r="B46" s="131" t="s">
        <v>113</v>
      </c>
      <c r="C46" t="s">
        <v>121</v>
      </c>
      <c r="D46"/>
      <c r="E46"/>
      <c r="F46" t="s">
        <v>132</v>
      </c>
      <c r="G46" t="s">
        <v>307</v>
      </c>
      <c r="H46" t="s">
        <v>196</v>
      </c>
      <c r="I46" t="s">
        <v>133</v>
      </c>
      <c r="J46" s="2">
        <v>2718032</v>
      </c>
      <c r="K46" s="2">
        <v>101198628</v>
      </c>
      <c r="L46" s="2">
        <v>101334260.59</v>
      </c>
      <c r="M46">
        <v>12.5</v>
      </c>
      <c r="N46" s="132" t="s">
        <v>0</v>
      </c>
    </row>
    <row r="47" spans="2:14" x14ac:dyDescent="0.25">
      <c r="B47" s="131" t="s">
        <v>113</v>
      </c>
      <c r="C47" t="s">
        <v>121</v>
      </c>
      <c r="D47"/>
      <c r="E47"/>
      <c r="F47" t="s">
        <v>132</v>
      </c>
      <c r="G47" t="s">
        <v>308</v>
      </c>
      <c r="H47" t="s">
        <v>196</v>
      </c>
      <c r="I47" t="s">
        <v>133</v>
      </c>
      <c r="J47" s="2">
        <v>4077036</v>
      </c>
      <c r="K47" s="2">
        <v>203150686</v>
      </c>
      <c r="L47" s="2">
        <v>202669931.47999999</v>
      </c>
      <c r="M47">
        <v>12.5</v>
      </c>
      <c r="N47" s="132" t="s">
        <v>0</v>
      </c>
    </row>
    <row r="48" spans="2:14" x14ac:dyDescent="0.25">
      <c r="B48" s="131" t="s">
        <v>113</v>
      </c>
      <c r="C48" t="s">
        <v>121</v>
      </c>
      <c r="D48"/>
      <c r="E48"/>
      <c r="F48" t="s">
        <v>132</v>
      </c>
      <c r="G48" t="s">
        <v>275</v>
      </c>
      <c r="H48" t="s">
        <v>196</v>
      </c>
      <c r="I48" t="s">
        <v>133</v>
      </c>
      <c r="J48" s="2">
        <v>2718032</v>
      </c>
      <c r="K48" s="2">
        <v>102534246</v>
      </c>
      <c r="L48" s="2">
        <v>101330821.98</v>
      </c>
      <c r="M48">
        <v>12.5</v>
      </c>
      <c r="N48" s="132" t="s">
        <v>0</v>
      </c>
    </row>
    <row r="49" spans="2:14" x14ac:dyDescent="0.25">
      <c r="B49" s="131" t="s">
        <v>113</v>
      </c>
      <c r="C49" t="s">
        <v>149</v>
      </c>
      <c r="D49" t="s">
        <v>516</v>
      </c>
      <c r="E49"/>
      <c r="F49" t="s">
        <v>132</v>
      </c>
      <c r="G49" t="s">
        <v>309</v>
      </c>
      <c r="H49" t="s">
        <v>197</v>
      </c>
      <c r="I49" t="s">
        <v>133</v>
      </c>
      <c r="J49" s="2">
        <v>3047120</v>
      </c>
      <c r="K49" s="2">
        <v>1024331</v>
      </c>
      <c r="L49" s="2">
        <v>1002322.46</v>
      </c>
      <c r="M49">
        <v>12</v>
      </c>
      <c r="N49" s="132" t="s">
        <v>0</v>
      </c>
    </row>
    <row r="50" spans="2:14" x14ac:dyDescent="0.25">
      <c r="B50" s="131" t="s">
        <v>113</v>
      </c>
      <c r="C50" t="s">
        <v>149</v>
      </c>
      <c r="D50" t="s">
        <v>516</v>
      </c>
      <c r="E50"/>
      <c r="F50" t="s">
        <v>132</v>
      </c>
      <c r="G50" t="s">
        <v>310</v>
      </c>
      <c r="H50" t="s">
        <v>197</v>
      </c>
      <c r="I50" t="s">
        <v>133</v>
      </c>
      <c r="J50" s="2">
        <v>2658196</v>
      </c>
      <c r="K50" s="2">
        <v>1001312</v>
      </c>
      <c r="L50" s="2">
        <v>1002284.54</v>
      </c>
      <c r="M50">
        <v>12</v>
      </c>
      <c r="N50" s="132" t="s">
        <v>0</v>
      </c>
    </row>
    <row r="51" spans="2:14" x14ac:dyDescent="0.25">
      <c r="B51" s="131" t="s">
        <v>113</v>
      </c>
      <c r="C51" t="s">
        <v>149</v>
      </c>
      <c r="D51" t="s">
        <v>516</v>
      </c>
      <c r="E51"/>
      <c r="F51" t="s">
        <v>132</v>
      </c>
      <c r="G51" t="s">
        <v>311</v>
      </c>
      <c r="H51" t="s">
        <v>197</v>
      </c>
      <c r="I51" t="s">
        <v>133</v>
      </c>
      <c r="J51" s="2">
        <v>2658196</v>
      </c>
      <c r="K51" s="2">
        <v>2004605</v>
      </c>
      <c r="L51" s="2">
        <v>2004595.17</v>
      </c>
      <c r="M51">
        <v>12</v>
      </c>
      <c r="N51" s="132" t="s">
        <v>0</v>
      </c>
    </row>
    <row r="52" spans="2:14" x14ac:dyDescent="0.25">
      <c r="B52" s="131" t="s">
        <v>113</v>
      </c>
      <c r="C52" t="s">
        <v>149</v>
      </c>
      <c r="D52" t="s">
        <v>516</v>
      </c>
      <c r="E52"/>
      <c r="F52" t="s">
        <v>132</v>
      </c>
      <c r="G52" t="s">
        <v>312</v>
      </c>
      <c r="H52" t="s">
        <v>197</v>
      </c>
      <c r="I52" t="s">
        <v>133</v>
      </c>
      <c r="J52" s="2">
        <v>7974577</v>
      </c>
      <c r="K52" s="2">
        <v>6019724</v>
      </c>
      <c r="L52" s="2">
        <v>6013824.8899999997</v>
      </c>
      <c r="M52">
        <v>12</v>
      </c>
      <c r="N52" s="132" t="s">
        <v>0</v>
      </c>
    </row>
    <row r="53" spans="2:14" x14ac:dyDescent="0.25">
      <c r="B53" s="131" t="s">
        <v>113</v>
      </c>
      <c r="C53" t="s">
        <v>149</v>
      </c>
      <c r="D53" t="s">
        <v>516</v>
      </c>
      <c r="E53"/>
      <c r="F53" t="s">
        <v>132</v>
      </c>
      <c r="G53" t="s">
        <v>313</v>
      </c>
      <c r="H53" t="s">
        <v>197</v>
      </c>
      <c r="I53" t="s">
        <v>133</v>
      </c>
      <c r="J53" s="2">
        <v>33227395</v>
      </c>
      <c r="K53" s="2">
        <v>2019070</v>
      </c>
      <c r="L53" s="2">
        <v>2004696.43</v>
      </c>
      <c r="M53">
        <v>12</v>
      </c>
      <c r="N53" s="132" t="s">
        <v>0</v>
      </c>
    </row>
    <row r="54" spans="2:14" x14ac:dyDescent="0.25">
      <c r="B54" s="131" t="s">
        <v>113</v>
      </c>
      <c r="C54" t="s">
        <v>149</v>
      </c>
      <c r="D54" t="s">
        <v>516</v>
      </c>
      <c r="E54"/>
      <c r="F54" t="s">
        <v>132</v>
      </c>
      <c r="G54" t="s">
        <v>314</v>
      </c>
      <c r="H54" t="s">
        <v>197</v>
      </c>
      <c r="I54" t="s">
        <v>133</v>
      </c>
      <c r="J54" s="2">
        <v>6346301</v>
      </c>
      <c r="K54" s="2">
        <v>3037479</v>
      </c>
      <c r="L54" s="2">
        <v>3007056.32</v>
      </c>
      <c r="M54">
        <v>12</v>
      </c>
      <c r="N54" s="132" t="s">
        <v>0</v>
      </c>
    </row>
    <row r="55" spans="2:14" x14ac:dyDescent="0.25">
      <c r="B55" s="131" t="s">
        <v>113</v>
      </c>
      <c r="C55" t="s">
        <v>149</v>
      </c>
      <c r="D55" t="s">
        <v>516</v>
      </c>
      <c r="E55"/>
      <c r="F55" t="s">
        <v>132</v>
      </c>
      <c r="G55" t="s">
        <v>315</v>
      </c>
      <c r="H55" t="s">
        <v>197</v>
      </c>
      <c r="I55" t="s">
        <v>133</v>
      </c>
      <c r="J55" s="2">
        <v>130130960</v>
      </c>
      <c r="K55" s="2">
        <v>5064111</v>
      </c>
      <c r="L55" s="2">
        <v>5011774.21</v>
      </c>
      <c r="M55">
        <v>12</v>
      </c>
      <c r="N55" s="132" t="s">
        <v>0</v>
      </c>
    </row>
    <row r="56" spans="2:14" x14ac:dyDescent="0.25">
      <c r="B56" s="131" t="s">
        <v>113</v>
      </c>
      <c r="C56" t="s">
        <v>149</v>
      </c>
      <c r="D56" t="s">
        <v>516</v>
      </c>
      <c r="E56"/>
      <c r="F56" t="s">
        <v>132</v>
      </c>
      <c r="G56" t="s">
        <v>316</v>
      </c>
      <c r="H56" t="s">
        <v>197</v>
      </c>
      <c r="I56" t="s">
        <v>133</v>
      </c>
      <c r="J56" s="2">
        <v>127652272</v>
      </c>
      <c r="K56" s="2">
        <v>2036825</v>
      </c>
      <c r="L56" s="2">
        <v>2004711.32</v>
      </c>
      <c r="M56">
        <v>12</v>
      </c>
      <c r="N56" s="132" t="s">
        <v>0</v>
      </c>
    </row>
    <row r="57" spans="2:14" x14ac:dyDescent="0.25">
      <c r="B57" s="131" t="s">
        <v>113</v>
      </c>
      <c r="C57" t="s">
        <v>149</v>
      </c>
      <c r="D57" t="s">
        <v>516</v>
      </c>
      <c r="E57"/>
      <c r="F57" t="s">
        <v>132</v>
      </c>
      <c r="G57" t="s">
        <v>317</v>
      </c>
      <c r="H57" t="s">
        <v>197</v>
      </c>
      <c r="I57" t="s">
        <v>133</v>
      </c>
      <c r="J57" s="2">
        <v>171028492</v>
      </c>
      <c r="K57" s="2">
        <v>1019725</v>
      </c>
      <c r="L57" s="2">
        <v>1002351.55</v>
      </c>
      <c r="M57">
        <v>12</v>
      </c>
      <c r="N57" s="132" t="s">
        <v>0</v>
      </c>
    </row>
    <row r="58" spans="2:14" x14ac:dyDescent="0.25">
      <c r="B58" s="131" t="s">
        <v>113</v>
      </c>
      <c r="C58" t="s">
        <v>149</v>
      </c>
      <c r="D58" t="s">
        <v>516</v>
      </c>
      <c r="E58"/>
      <c r="F58" t="s">
        <v>132</v>
      </c>
      <c r="G58" t="s">
        <v>318</v>
      </c>
      <c r="H58" t="s">
        <v>197</v>
      </c>
      <c r="I58" t="s">
        <v>133</v>
      </c>
      <c r="J58" s="2">
        <v>94360550</v>
      </c>
      <c r="K58" s="2">
        <v>1021039</v>
      </c>
      <c r="L58" s="2">
        <v>1002346.1</v>
      </c>
      <c r="M58">
        <v>12</v>
      </c>
      <c r="N58" s="132" t="s">
        <v>0</v>
      </c>
    </row>
    <row r="59" spans="2:14" x14ac:dyDescent="0.25">
      <c r="B59" s="131" t="s">
        <v>113</v>
      </c>
      <c r="C59" t="s">
        <v>149</v>
      </c>
      <c r="D59" t="s">
        <v>516</v>
      </c>
      <c r="E59"/>
      <c r="F59" t="s">
        <v>132</v>
      </c>
      <c r="G59" t="s">
        <v>319</v>
      </c>
      <c r="H59" t="s">
        <v>197</v>
      </c>
      <c r="I59" t="s">
        <v>133</v>
      </c>
      <c r="J59" s="2">
        <v>159233424</v>
      </c>
      <c r="K59" s="2">
        <v>3064110</v>
      </c>
      <c r="L59" s="2">
        <v>3007017.5</v>
      </c>
      <c r="M59">
        <v>12</v>
      </c>
      <c r="N59" s="132" t="s">
        <v>0</v>
      </c>
    </row>
    <row r="60" spans="2:14" x14ac:dyDescent="0.25">
      <c r="B60" s="131" t="s">
        <v>113</v>
      </c>
      <c r="C60" t="s">
        <v>149</v>
      </c>
      <c r="D60" t="s">
        <v>516</v>
      </c>
      <c r="E60"/>
      <c r="F60" t="s">
        <v>132</v>
      </c>
      <c r="G60" t="s">
        <v>320</v>
      </c>
      <c r="H60" t="s">
        <v>197</v>
      </c>
      <c r="I60" t="s">
        <v>133</v>
      </c>
      <c r="J60" s="2">
        <v>3448765</v>
      </c>
      <c r="K60" s="2">
        <v>3072001</v>
      </c>
      <c r="L60" s="2">
        <v>3006970.37</v>
      </c>
      <c r="M60">
        <v>12</v>
      </c>
      <c r="N60" s="132" t="s">
        <v>0</v>
      </c>
    </row>
    <row r="61" spans="2:14" x14ac:dyDescent="0.25">
      <c r="B61" s="131" t="s">
        <v>113</v>
      </c>
      <c r="C61" t="s">
        <v>149</v>
      </c>
      <c r="D61" t="s">
        <v>516</v>
      </c>
      <c r="E61"/>
      <c r="F61" t="s">
        <v>132</v>
      </c>
      <c r="G61" t="s">
        <v>321</v>
      </c>
      <c r="H61" t="s">
        <v>197</v>
      </c>
      <c r="I61" t="s">
        <v>133</v>
      </c>
      <c r="J61" s="2">
        <v>1542995</v>
      </c>
      <c r="K61" s="2">
        <v>5004932</v>
      </c>
      <c r="L61" s="2">
        <v>5011405.93</v>
      </c>
      <c r="M61">
        <v>12</v>
      </c>
      <c r="N61" s="132" t="s">
        <v>0</v>
      </c>
    </row>
    <row r="62" spans="2:14" x14ac:dyDescent="0.25">
      <c r="B62" s="131" t="s">
        <v>113</v>
      </c>
      <c r="C62" t="s">
        <v>149</v>
      </c>
      <c r="D62" t="s">
        <v>516</v>
      </c>
      <c r="E62"/>
      <c r="F62" t="s">
        <v>132</v>
      </c>
      <c r="G62" t="s">
        <v>322</v>
      </c>
      <c r="H62" t="s">
        <v>197</v>
      </c>
      <c r="I62" t="s">
        <v>133</v>
      </c>
      <c r="J62" s="2">
        <v>3085990</v>
      </c>
      <c r="K62" s="2">
        <v>10118358</v>
      </c>
      <c r="L62" s="2">
        <v>10023544.1</v>
      </c>
      <c r="M62">
        <v>12</v>
      </c>
      <c r="N62" s="132" t="s">
        <v>0</v>
      </c>
    </row>
    <row r="63" spans="2:14" x14ac:dyDescent="0.25">
      <c r="B63" s="131" t="s">
        <v>113</v>
      </c>
      <c r="C63" t="s">
        <v>149</v>
      </c>
      <c r="D63" t="s">
        <v>516</v>
      </c>
      <c r="E63"/>
      <c r="F63" t="s">
        <v>132</v>
      </c>
      <c r="G63" t="s">
        <v>323</v>
      </c>
      <c r="H63" t="s">
        <v>197</v>
      </c>
      <c r="I63" t="s">
        <v>133</v>
      </c>
      <c r="J63" s="2">
        <v>1508465</v>
      </c>
      <c r="K63" s="2">
        <v>2025643</v>
      </c>
      <c r="L63" s="2">
        <v>2004719.46</v>
      </c>
      <c r="M63">
        <v>12</v>
      </c>
      <c r="N63" s="132" t="s">
        <v>0</v>
      </c>
    </row>
    <row r="64" spans="2:14" x14ac:dyDescent="0.25">
      <c r="B64" s="131" t="s">
        <v>113</v>
      </c>
      <c r="C64" t="s">
        <v>149</v>
      </c>
      <c r="D64" t="s">
        <v>516</v>
      </c>
      <c r="E64"/>
      <c r="F64" t="s">
        <v>132</v>
      </c>
      <c r="G64" t="s">
        <v>324</v>
      </c>
      <c r="H64" t="s">
        <v>197</v>
      </c>
      <c r="I64" t="s">
        <v>133</v>
      </c>
      <c r="J64" s="2">
        <v>1508465</v>
      </c>
      <c r="K64" s="2">
        <v>2029588</v>
      </c>
      <c r="L64" s="2">
        <v>2004723.44</v>
      </c>
      <c r="M64">
        <v>12</v>
      </c>
      <c r="N64" s="132" t="s">
        <v>0</v>
      </c>
    </row>
    <row r="65" spans="2:14" x14ac:dyDescent="0.25">
      <c r="B65" s="131" t="s">
        <v>113</v>
      </c>
      <c r="C65" t="s">
        <v>149</v>
      </c>
      <c r="D65" t="s">
        <v>516</v>
      </c>
      <c r="E65"/>
      <c r="F65" t="s">
        <v>132</v>
      </c>
      <c r="G65" t="s">
        <v>325</v>
      </c>
      <c r="H65" t="s">
        <v>197</v>
      </c>
      <c r="I65" t="s">
        <v>133</v>
      </c>
      <c r="J65" s="2">
        <v>1391777</v>
      </c>
      <c r="K65" s="2">
        <v>6098630</v>
      </c>
      <c r="L65" s="2">
        <v>6014147.3700000001</v>
      </c>
      <c r="M65">
        <v>12</v>
      </c>
      <c r="N65" s="132" t="s">
        <v>0</v>
      </c>
    </row>
    <row r="66" spans="2:14" x14ac:dyDescent="0.25">
      <c r="B66" s="131" t="s">
        <v>113</v>
      </c>
      <c r="C66" t="s">
        <v>149</v>
      </c>
      <c r="D66" t="s">
        <v>516</v>
      </c>
      <c r="E66"/>
      <c r="F66" t="s">
        <v>132</v>
      </c>
      <c r="G66" t="s">
        <v>326</v>
      </c>
      <c r="H66" t="s">
        <v>198</v>
      </c>
      <c r="I66" t="s">
        <v>133</v>
      </c>
      <c r="J66" s="2">
        <v>1508465</v>
      </c>
      <c r="K66" s="2">
        <v>51117367</v>
      </c>
      <c r="L66" s="2">
        <v>51117099.170000002</v>
      </c>
      <c r="M66">
        <v>12</v>
      </c>
      <c r="N66" s="132" t="s">
        <v>0</v>
      </c>
    </row>
    <row r="67" spans="2:14" x14ac:dyDescent="0.25">
      <c r="B67" s="131" t="s">
        <v>113</v>
      </c>
      <c r="C67" t="s">
        <v>149</v>
      </c>
      <c r="D67" t="s">
        <v>516</v>
      </c>
      <c r="E67"/>
      <c r="F67" t="s">
        <v>132</v>
      </c>
      <c r="G67" t="s">
        <v>327</v>
      </c>
      <c r="H67" t="s">
        <v>197</v>
      </c>
      <c r="I67" t="s">
        <v>133</v>
      </c>
      <c r="J67" s="2">
        <v>1508465</v>
      </c>
      <c r="K67" s="2">
        <v>18349152</v>
      </c>
      <c r="L67" s="2">
        <v>18042508.940000001</v>
      </c>
      <c r="M67">
        <v>12</v>
      </c>
      <c r="N67" s="132" t="s">
        <v>0</v>
      </c>
    </row>
    <row r="68" spans="2:14" x14ac:dyDescent="0.25">
      <c r="B68" s="131" t="s">
        <v>113</v>
      </c>
      <c r="C68" t="s">
        <v>149</v>
      </c>
      <c r="D68" t="s">
        <v>516</v>
      </c>
      <c r="E68"/>
      <c r="F68" t="s">
        <v>132</v>
      </c>
      <c r="G68" t="s">
        <v>303</v>
      </c>
      <c r="H68" t="s">
        <v>199</v>
      </c>
      <c r="I68" t="s">
        <v>133</v>
      </c>
      <c r="J68" s="2">
        <v>3103220</v>
      </c>
      <c r="K68" s="2">
        <v>19820499</v>
      </c>
      <c r="L68" s="2">
        <v>20157628.18</v>
      </c>
      <c r="M68">
        <v>8.5</v>
      </c>
      <c r="N68" s="132" t="s">
        <v>0</v>
      </c>
    </row>
    <row r="69" spans="2:14" x14ac:dyDescent="0.25">
      <c r="B69" s="131" t="s">
        <v>113</v>
      </c>
      <c r="C69" t="s">
        <v>149</v>
      </c>
      <c r="D69" t="s">
        <v>516</v>
      </c>
      <c r="E69"/>
      <c r="F69" t="s">
        <v>132</v>
      </c>
      <c r="G69" t="s">
        <v>328</v>
      </c>
      <c r="H69" t="s">
        <v>200</v>
      </c>
      <c r="I69" t="s">
        <v>133</v>
      </c>
      <c r="J69" s="2">
        <v>6033867</v>
      </c>
      <c r="K69" s="2">
        <v>385487670</v>
      </c>
      <c r="L69" s="2">
        <v>383039100.36000001</v>
      </c>
      <c r="M69">
        <v>9.75</v>
      </c>
      <c r="N69" s="132" t="s">
        <v>0</v>
      </c>
    </row>
    <row r="70" spans="2:14" x14ac:dyDescent="0.25">
      <c r="B70" s="131" t="s">
        <v>113</v>
      </c>
      <c r="C70" t="s">
        <v>149</v>
      </c>
      <c r="D70" t="s">
        <v>516</v>
      </c>
      <c r="E70"/>
      <c r="F70" t="s">
        <v>132</v>
      </c>
      <c r="G70" t="s">
        <v>329</v>
      </c>
      <c r="H70" t="s">
        <v>197</v>
      </c>
      <c r="I70" t="s">
        <v>133</v>
      </c>
      <c r="J70" s="2">
        <v>14739354</v>
      </c>
      <c r="K70" s="2">
        <v>330867944</v>
      </c>
      <c r="L70" s="2">
        <v>330760426.70999998</v>
      </c>
      <c r="M70">
        <v>12</v>
      </c>
      <c r="N70" s="132" t="s">
        <v>0</v>
      </c>
    </row>
    <row r="71" spans="2:14" x14ac:dyDescent="0.25">
      <c r="B71" s="131" t="s">
        <v>113</v>
      </c>
      <c r="C71" t="s">
        <v>149</v>
      </c>
      <c r="D71" t="s">
        <v>516</v>
      </c>
      <c r="E71"/>
      <c r="F71" t="s">
        <v>132</v>
      </c>
      <c r="G71" t="s">
        <v>330</v>
      </c>
      <c r="H71" t="s">
        <v>197</v>
      </c>
      <c r="I71" t="s">
        <v>133</v>
      </c>
      <c r="J71" s="2">
        <v>4589916</v>
      </c>
      <c r="K71" s="2">
        <v>152761643</v>
      </c>
      <c r="L71" s="2">
        <v>150355966.00999999</v>
      </c>
      <c r="M71">
        <v>12</v>
      </c>
      <c r="N71" s="132" t="s">
        <v>0</v>
      </c>
    </row>
    <row r="72" spans="2:14" x14ac:dyDescent="0.25">
      <c r="B72" s="131" t="s">
        <v>113</v>
      </c>
      <c r="C72" t="s">
        <v>149</v>
      </c>
      <c r="D72" t="s">
        <v>516</v>
      </c>
      <c r="E72"/>
      <c r="F72" t="s">
        <v>132</v>
      </c>
      <c r="G72" t="s">
        <v>331</v>
      </c>
      <c r="H72" t="s">
        <v>197</v>
      </c>
      <c r="I72" t="s">
        <v>133</v>
      </c>
      <c r="J72" s="2">
        <v>15556155</v>
      </c>
      <c r="K72" s="2">
        <v>198968000</v>
      </c>
      <c r="L72" s="2">
        <v>194849200.08000001</v>
      </c>
      <c r="M72">
        <v>11.02</v>
      </c>
      <c r="N72" s="132" t="s">
        <v>0</v>
      </c>
    </row>
    <row r="73" spans="2:14" x14ac:dyDescent="0.25">
      <c r="B73" s="131" t="s">
        <v>113</v>
      </c>
      <c r="C73" t="s">
        <v>332</v>
      </c>
      <c r="D73"/>
      <c r="E73"/>
      <c r="F73" t="s">
        <v>132</v>
      </c>
      <c r="G73" t="s">
        <v>333</v>
      </c>
      <c r="H73" t="s">
        <v>334</v>
      </c>
      <c r="I73" t="s">
        <v>133</v>
      </c>
      <c r="J73" s="2">
        <v>4556793</v>
      </c>
      <c r="K73" s="2">
        <v>145848151</v>
      </c>
      <c r="L73" s="2">
        <v>148209661.13</v>
      </c>
      <c r="M73">
        <v>11.22</v>
      </c>
      <c r="N73" s="132" t="s">
        <v>0</v>
      </c>
    </row>
    <row r="74" spans="2:14" x14ac:dyDescent="0.25">
      <c r="B74" s="131" t="s">
        <v>113</v>
      </c>
      <c r="C74" t="s">
        <v>122</v>
      </c>
      <c r="D74"/>
      <c r="E74"/>
      <c r="F74" t="s">
        <v>132</v>
      </c>
      <c r="G74" t="s">
        <v>322</v>
      </c>
      <c r="H74" t="s">
        <v>202</v>
      </c>
      <c r="I74" t="s">
        <v>133</v>
      </c>
      <c r="J74" s="2">
        <v>28376984</v>
      </c>
      <c r="K74" s="2">
        <v>5079110</v>
      </c>
      <c r="L74" s="2">
        <v>5024338.24</v>
      </c>
      <c r="M74">
        <v>13.75</v>
      </c>
      <c r="N74" s="132" t="s">
        <v>0</v>
      </c>
    </row>
    <row r="75" spans="2:14" x14ac:dyDescent="0.25">
      <c r="B75" s="131" t="s">
        <v>113</v>
      </c>
      <c r="C75" t="s">
        <v>122</v>
      </c>
      <c r="D75"/>
      <c r="E75"/>
      <c r="F75" t="s">
        <v>132</v>
      </c>
      <c r="G75" t="s">
        <v>325</v>
      </c>
      <c r="H75" t="s">
        <v>203</v>
      </c>
      <c r="I75" t="s">
        <v>133</v>
      </c>
      <c r="J75" s="2">
        <v>88443301</v>
      </c>
      <c r="K75" s="2">
        <v>10127056</v>
      </c>
      <c r="L75" s="2">
        <v>10302057.15</v>
      </c>
      <c r="M75">
        <v>13.25</v>
      </c>
      <c r="N75" s="132" t="s">
        <v>0</v>
      </c>
    </row>
    <row r="76" spans="2:14" x14ac:dyDescent="0.25">
      <c r="B76" s="131" t="s">
        <v>113</v>
      </c>
      <c r="C76" t="s">
        <v>122</v>
      </c>
      <c r="D76"/>
      <c r="E76"/>
      <c r="F76" t="s">
        <v>132</v>
      </c>
      <c r="G76" t="s">
        <v>335</v>
      </c>
      <c r="H76" t="s">
        <v>203</v>
      </c>
      <c r="I76" t="s">
        <v>133</v>
      </c>
      <c r="J76" s="2">
        <v>76613013</v>
      </c>
      <c r="K76" s="2">
        <v>8104548</v>
      </c>
      <c r="L76" s="2">
        <v>8241646.3200000003</v>
      </c>
      <c r="M76">
        <v>13.25</v>
      </c>
      <c r="N76" s="132" t="s">
        <v>0</v>
      </c>
    </row>
    <row r="77" spans="2:14" x14ac:dyDescent="0.25">
      <c r="B77" s="131" t="s">
        <v>113</v>
      </c>
      <c r="C77" t="s">
        <v>122</v>
      </c>
      <c r="D77"/>
      <c r="E77"/>
      <c r="F77" t="s">
        <v>132</v>
      </c>
      <c r="G77" t="s">
        <v>335</v>
      </c>
      <c r="H77" t="s">
        <v>204</v>
      </c>
      <c r="I77" t="s">
        <v>133</v>
      </c>
      <c r="J77" s="2">
        <v>7206440</v>
      </c>
      <c r="K77" s="2">
        <v>1021862</v>
      </c>
      <c r="L77" s="2">
        <v>1004983.69</v>
      </c>
      <c r="M77">
        <v>14</v>
      </c>
      <c r="N77" s="132" t="s">
        <v>0</v>
      </c>
    </row>
    <row r="78" spans="2:14" x14ac:dyDescent="0.25">
      <c r="B78" s="131" t="s">
        <v>113</v>
      </c>
      <c r="C78" t="s">
        <v>122</v>
      </c>
      <c r="D78"/>
      <c r="E78"/>
      <c r="F78" t="s">
        <v>132</v>
      </c>
      <c r="G78" t="s">
        <v>336</v>
      </c>
      <c r="H78" t="s">
        <v>205</v>
      </c>
      <c r="I78" t="s">
        <v>133</v>
      </c>
      <c r="J78" s="2">
        <v>19663196</v>
      </c>
      <c r="K78" s="2">
        <v>1016284</v>
      </c>
      <c r="L78" s="2">
        <v>1032206.32</v>
      </c>
      <c r="M78">
        <v>14.15</v>
      </c>
      <c r="N78" s="132" t="s">
        <v>0</v>
      </c>
    </row>
    <row r="79" spans="2:14" x14ac:dyDescent="0.25">
      <c r="B79" s="131" t="s">
        <v>113</v>
      </c>
      <c r="C79" t="s">
        <v>122</v>
      </c>
      <c r="D79"/>
      <c r="E79"/>
      <c r="F79" t="s">
        <v>132</v>
      </c>
      <c r="G79" t="s">
        <v>337</v>
      </c>
      <c r="H79" t="s">
        <v>206</v>
      </c>
      <c r="I79" t="s">
        <v>133</v>
      </c>
      <c r="J79" s="2">
        <v>2938139</v>
      </c>
      <c r="K79" s="2">
        <v>10000002</v>
      </c>
      <c r="L79" s="2">
        <v>10221639.85</v>
      </c>
      <c r="M79">
        <v>13.1</v>
      </c>
      <c r="N79" s="132" t="s">
        <v>0</v>
      </c>
    </row>
    <row r="80" spans="2:14" x14ac:dyDescent="0.25">
      <c r="B80" s="131" t="s">
        <v>113</v>
      </c>
      <c r="C80" t="s">
        <v>122</v>
      </c>
      <c r="D80"/>
      <c r="E80"/>
      <c r="F80" t="s">
        <v>132</v>
      </c>
      <c r="G80" t="s">
        <v>338</v>
      </c>
      <c r="H80" t="s">
        <v>206</v>
      </c>
      <c r="I80" t="s">
        <v>133</v>
      </c>
      <c r="J80" s="2">
        <v>64313013</v>
      </c>
      <c r="K80" s="2">
        <v>22023691</v>
      </c>
      <c r="L80" s="2">
        <v>22487888.670000002</v>
      </c>
      <c r="M80">
        <v>13.1</v>
      </c>
      <c r="N80" s="132" t="s">
        <v>0</v>
      </c>
    </row>
    <row r="81" spans="2:14" x14ac:dyDescent="0.25">
      <c r="B81" s="131" t="s">
        <v>113</v>
      </c>
      <c r="C81" t="s">
        <v>122</v>
      </c>
      <c r="D81"/>
      <c r="E81"/>
      <c r="F81" t="s">
        <v>132</v>
      </c>
      <c r="G81" t="s">
        <v>339</v>
      </c>
      <c r="H81" t="s">
        <v>204</v>
      </c>
      <c r="I81" t="s">
        <v>133</v>
      </c>
      <c r="J81" s="2">
        <v>13703451</v>
      </c>
      <c r="K81" s="2">
        <v>4130412</v>
      </c>
      <c r="L81" s="2">
        <v>4019747.07</v>
      </c>
      <c r="M81">
        <v>14</v>
      </c>
      <c r="N81" s="132" t="s">
        <v>0</v>
      </c>
    </row>
    <row r="82" spans="2:14" x14ac:dyDescent="0.25">
      <c r="B82" s="131" t="s">
        <v>113</v>
      </c>
      <c r="C82" t="s">
        <v>122</v>
      </c>
      <c r="D82"/>
      <c r="E82"/>
      <c r="F82" t="s">
        <v>132</v>
      </c>
      <c r="G82" t="s">
        <v>340</v>
      </c>
      <c r="H82" t="s">
        <v>203</v>
      </c>
      <c r="I82" t="s">
        <v>133</v>
      </c>
      <c r="J82" s="2">
        <v>8814429</v>
      </c>
      <c r="K82" s="2">
        <v>60000000</v>
      </c>
      <c r="L82" s="2">
        <v>61811869.039999999</v>
      </c>
      <c r="M82">
        <v>13.25</v>
      </c>
      <c r="N82" s="132" t="s">
        <v>0</v>
      </c>
    </row>
    <row r="83" spans="2:14" x14ac:dyDescent="0.25">
      <c r="B83" s="131" t="s">
        <v>113</v>
      </c>
      <c r="C83" t="s">
        <v>122</v>
      </c>
      <c r="D83"/>
      <c r="E83"/>
      <c r="F83" t="s">
        <v>132</v>
      </c>
      <c r="G83" t="s">
        <v>341</v>
      </c>
      <c r="H83" t="s">
        <v>202</v>
      </c>
      <c r="I83" t="s">
        <v>133</v>
      </c>
      <c r="J83" s="2">
        <v>40834741</v>
      </c>
      <c r="K83" s="2">
        <v>41362877</v>
      </c>
      <c r="L83" s="2">
        <v>40461495.270000003</v>
      </c>
      <c r="M83">
        <v>12.75</v>
      </c>
      <c r="N83" s="132" t="s">
        <v>0</v>
      </c>
    </row>
    <row r="84" spans="2:14" x14ac:dyDescent="0.25">
      <c r="B84" s="131" t="s">
        <v>113</v>
      </c>
      <c r="C84" t="s">
        <v>122</v>
      </c>
      <c r="D84"/>
      <c r="E84"/>
      <c r="F84" t="s">
        <v>132</v>
      </c>
      <c r="G84" t="s">
        <v>342</v>
      </c>
      <c r="H84" t="s">
        <v>206</v>
      </c>
      <c r="I84" t="s">
        <v>133</v>
      </c>
      <c r="J84" s="2">
        <v>29167682</v>
      </c>
      <c r="K84" s="2">
        <v>8002870</v>
      </c>
      <c r="L84" s="2">
        <v>8177303.25</v>
      </c>
      <c r="M84">
        <v>13.1</v>
      </c>
      <c r="N84" s="132" t="s">
        <v>0</v>
      </c>
    </row>
    <row r="85" spans="2:14" x14ac:dyDescent="0.25">
      <c r="B85" s="131" t="s">
        <v>113</v>
      </c>
      <c r="C85" t="s">
        <v>122</v>
      </c>
      <c r="D85"/>
      <c r="E85"/>
      <c r="F85" t="s">
        <v>132</v>
      </c>
      <c r="G85" t="s">
        <v>343</v>
      </c>
      <c r="H85" t="s">
        <v>203</v>
      </c>
      <c r="I85" t="s">
        <v>133</v>
      </c>
      <c r="J85" s="2">
        <v>56269584</v>
      </c>
      <c r="K85" s="2">
        <v>20174246</v>
      </c>
      <c r="L85" s="2">
        <v>20604084.23</v>
      </c>
      <c r="M85">
        <v>13.25</v>
      </c>
      <c r="N85" s="132" t="s">
        <v>0</v>
      </c>
    </row>
    <row r="86" spans="2:14" x14ac:dyDescent="0.25">
      <c r="B86" s="131" t="s">
        <v>113</v>
      </c>
      <c r="C86" t="s">
        <v>122</v>
      </c>
      <c r="D86"/>
      <c r="E86"/>
      <c r="F86" t="s">
        <v>132</v>
      </c>
      <c r="G86" t="s">
        <v>344</v>
      </c>
      <c r="H86" t="s">
        <v>204</v>
      </c>
      <c r="I86" t="s">
        <v>133</v>
      </c>
      <c r="J86" s="2">
        <v>34883563</v>
      </c>
      <c r="K86" s="2">
        <v>51112329</v>
      </c>
      <c r="L86" s="2">
        <v>50249891.479999997</v>
      </c>
      <c r="M86">
        <v>14</v>
      </c>
      <c r="N86" s="132" t="s">
        <v>0</v>
      </c>
    </row>
    <row r="87" spans="2:14" x14ac:dyDescent="0.25">
      <c r="B87" s="131" t="s">
        <v>113</v>
      </c>
      <c r="C87" t="s">
        <v>122</v>
      </c>
      <c r="D87"/>
      <c r="E87"/>
      <c r="F87" t="s">
        <v>132</v>
      </c>
      <c r="G87" t="s">
        <v>345</v>
      </c>
      <c r="H87" t="s">
        <v>207</v>
      </c>
      <c r="I87" t="s">
        <v>133</v>
      </c>
      <c r="J87" s="2">
        <v>101860000</v>
      </c>
      <c r="K87" s="2">
        <v>13009546</v>
      </c>
      <c r="L87" s="2">
        <v>13222890.310000001</v>
      </c>
      <c r="M87">
        <v>13.4</v>
      </c>
      <c r="N87" s="132" t="s">
        <v>0</v>
      </c>
    </row>
    <row r="88" spans="2:14" x14ac:dyDescent="0.25">
      <c r="B88" s="131" t="s">
        <v>113</v>
      </c>
      <c r="C88" t="s">
        <v>122</v>
      </c>
      <c r="D88"/>
      <c r="E88"/>
      <c r="F88" t="s">
        <v>132</v>
      </c>
      <c r="G88" t="s">
        <v>346</v>
      </c>
      <c r="H88" t="s">
        <v>208</v>
      </c>
      <c r="I88" t="s">
        <v>133</v>
      </c>
      <c r="J88" s="2">
        <v>38441316</v>
      </c>
      <c r="K88" s="2">
        <v>12983058</v>
      </c>
      <c r="L88" s="2">
        <v>13180624.85</v>
      </c>
      <c r="M88">
        <v>13.15</v>
      </c>
      <c r="N88" s="132" t="s">
        <v>0</v>
      </c>
    </row>
    <row r="89" spans="2:14" x14ac:dyDescent="0.25">
      <c r="B89" s="131" t="s">
        <v>113</v>
      </c>
      <c r="C89" t="s">
        <v>122</v>
      </c>
      <c r="D89"/>
      <c r="E89"/>
      <c r="F89" t="s">
        <v>132</v>
      </c>
      <c r="G89" t="s">
        <v>347</v>
      </c>
      <c r="H89" t="s">
        <v>202</v>
      </c>
      <c r="I89" t="s">
        <v>133</v>
      </c>
      <c r="J89" s="2">
        <v>76900340</v>
      </c>
      <c r="K89" s="2">
        <v>58098601</v>
      </c>
      <c r="L89" s="2">
        <v>58318263.530000001</v>
      </c>
      <c r="M89">
        <v>13.75</v>
      </c>
      <c r="N89" s="132" t="s">
        <v>0</v>
      </c>
    </row>
    <row r="90" spans="2:14" x14ac:dyDescent="0.25">
      <c r="B90" s="131" t="s">
        <v>113</v>
      </c>
      <c r="C90" t="s">
        <v>122</v>
      </c>
      <c r="D90"/>
      <c r="E90"/>
      <c r="F90" t="s">
        <v>132</v>
      </c>
      <c r="G90" t="s">
        <v>348</v>
      </c>
      <c r="H90" t="s">
        <v>208</v>
      </c>
      <c r="I90" t="s">
        <v>133</v>
      </c>
      <c r="J90" s="2">
        <v>122567670</v>
      </c>
      <c r="K90" s="2">
        <v>70025218</v>
      </c>
      <c r="L90" s="2">
        <v>71556957.569999993</v>
      </c>
      <c r="M90">
        <v>13.15</v>
      </c>
      <c r="N90" s="132" t="s">
        <v>0</v>
      </c>
    </row>
    <row r="91" spans="2:14" x14ac:dyDescent="0.25">
      <c r="B91" s="131" t="s">
        <v>113</v>
      </c>
      <c r="C91" t="s">
        <v>122</v>
      </c>
      <c r="D91"/>
      <c r="E91"/>
      <c r="F91" t="s">
        <v>132</v>
      </c>
      <c r="G91" t="s">
        <v>349</v>
      </c>
      <c r="H91" t="s">
        <v>208</v>
      </c>
      <c r="I91" t="s">
        <v>133</v>
      </c>
      <c r="J91" s="2">
        <v>174125201</v>
      </c>
      <c r="K91" s="2">
        <v>43044073</v>
      </c>
      <c r="L91" s="2">
        <v>42937479.689999998</v>
      </c>
      <c r="M91">
        <v>13.15</v>
      </c>
      <c r="N91" s="132" t="s">
        <v>0</v>
      </c>
    </row>
    <row r="92" spans="2:14" x14ac:dyDescent="0.25">
      <c r="B92" s="131" t="s">
        <v>113</v>
      </c>
      <c r="C92" t="s">
        <v>122</v>
      </c>
      <c r="D92"/>
      <c r="E92"/>
      <c r="F92" t="s">
        <v>132</v>
      </c>
      <c r="G92" t="s">
        <v>350</v>
      </c>
      <c r="H92" t="s">
        <v>209</v>
      </c>
      <c r="I92" t="s">
        <v>133</v>
      </c>
      <c r="J92" s="2">
        <v>60303082</v>
      </c>
      <c r="K92" s="2">
        <v>27795206</v>
      </c>
      <c r="L92" s="2">
        <v>27433274.77</v>
      </c>
      <c r="M92">
        <v>12.5</v>
      </c>
      <c r="N92" s="132" t="s">
        <v>0</v>
      </c>
    </row>
    <row r="93" spans="2:14" x14ac:dyDescent="0.25">
      <c r="B93" s="131" t="s">
        <v>113</v>
      </c>
      <c r="C93" t="s">
        <v>122</v>
      </c>
      <c r="D93"/>
      <c r="E93"/>
      <c r="F93" t="s">
        <v>132</v>
      </c>
      <c r="G93" t="s">
        <v>303</v>
      </c>
      <c r="H93" t="s">
        <v>208</v>
      </c>
      <c r="I93" t="s">
        <v>133</v>
      </c>
      <c r="J93" s="2">
        <v>18300000</v>
      </c>
      <c r="K93" s="2">
        <v>59595172</v>
      </c>
      <c r="L93" s="2">
        <v>60317728.219999999</v>
      </c>
      <c r="M93">
        <v>13.15</v>
      </c>
      <c r="N93" s="132" t="s">
        <v>0</v>
      </c>
    </row>
    <row r="94" spans="2:14" x14ac:dyDescent="0.25">
      <c r="B94" s="131" t="s">
        <v>113</v>
      </c>
      <c r="C94" t="s">
        <v>122</v>
      </c>
      <c r="D94"/>
      <c r="E94"/>
      <c r="F94" t="s">
        <v>132</v>
      </c>
      <c r="G94" t="s">
        <v>351</v>
      </c>
      <c r="H94" t="s">
        <v>202</v>
      </c>
      <c r="I94" t="s">
        <v>133</v>
      </c>
      <c r="J94" s="2">
        <v>37470547</v>
      </c>
      <c r="K94" s="2">
        <v>140477384</v>
      </c>
      <c r="L94" s="2">
        <v>138751675.61000001</v>
      </c>
      <c r="M94">
        <v>13.75</v>
      </c>
      <c r="N94" s="132" t="s">
        <v>0</v>
      </c>
    </row>
    <row r="95" spans="2:14" x14ac:dyDescent="0.25">
      <c r="B95" s="131" t="s">
        <v>113</v>
      </c>
      <c r="C95" t="s">
        <v>122</v>
      </c>
      <c r="D95"/>
      <c r="E95"/>
      <c r="F95" t="s">
        <v>132</v>
      </c>
      <c r="G95" t="s">
        <v>352</v>
      </c>
      <c r="H95" t="s">
        <v>210</v>
      </c>
      <c r="I95" t="s">
        <v>133</v>
      </c>
      <c r="J95" s="2">
        <v>110448287</v>
      </c>
      <c r="K95" s="2">
        <v>294568493</v>
      </c>
      <c r="L95" s="2">
        <v>296311492.97000003</v>
      </c>
      <c r="M95">
        <v>11.5</v>
      </c>
      <c r="N95" s="132" t="s">
        <v>0</v>
      </c>
    </row>
    <row r="96" spans="2:14" x14ac:dyDescent="0.25">
      <c r="B96" s="131" t="s">
        <v>113</v>
      </c>
      <c r="C96" t="s">
        <v>122</v>
      </c>
      <c r="D96"/>
      <c r="E96"/>
      <c r="F96" t="s">
        <v>132</v>
      </c>
      <c r="G96" t="s">
        <v>307</v>
      </c>
      <c r="H96" t="s">
        <v>211</v>
      </c>
      <c r="I96" t="s">
        <v>133</v>
      </c>
      <c r="J96" s="2">
        <v>147264380</v>
      </c>
      <c r="K96" s="2">
        <v>50774590</v>
      </c>
      <c r="L96" s="2">
        <v>50846574.119999997</v>
      </c>
      <c r="M96">
        <v>13.15</v>
      </c>
      <c r="N96" s="132" t="s">
        <v>0</v>
      </c>
    </row>
    <row r="97" spans="2:14" x14ac:dyDescent="0.25">
      <c r="B97" s="131" t="s">
        <v>113</v>
      </c>
      <c r="C97" t="s">
        <v>122</v>
      </c>
      <c r="D97"/>
      <c r="E97"/>
      <c r="F97" t="s">
        <v>132</v>
      </c>
      <c r="G97" t="s">
        <v>308</v>
      </c>
      <c r="H97" t="s">
        <v>353</v>
      </c>
      <c r="I97" t="s">
        <v>133</v>
      </c>
      <c r="J97" s="2">
        <v>214076931</v>
      </c>
      <c r="K97" s="2">
        <v>51228766</v>
      </c>
      <c r="L97" s="2">
        <v>51103288.229999997</v>
      </c>
      <c r="M97">
        <v>13</v>
      </c>
      <c r="N97" s="132" t="s">
        <v>0</v>
      </c>
    </row>
    <row r="98" spans="2:14" x14ac:dyDescent="0.25">
      <c r="B98" s="131" t="s">
        <v>113</v>
      </c>
      <c r="C98" t="s">
        <v>122</v>
      </c>
      <c r="D98"/>
      <c r="E98"/>
      <c r="F98" t="s">
        <v>132</v>
      </c>
      <c r="G98" t="s">
        <v>354</v>
      </c>
      <c r="H98" t="s">
        <v>205</v>
      </c>
      <c r="I98" t="s">
        <v>133</v>
      </c>
      <c r="J98" s="2">
        <v>115717265</v>
      </c>
      <c r="K98" s="2">
        <v>154383484</v>
      </c>
      <c r="L98" s="2">
        <v>157259899.36000001</v>
      </c>
      <c r="M98">
        <v>100.25</v>
      </c>
      <c r="N98" s="132" t="s">
        <v>0</v>
      </c>
    </row>
    <row r="99" spans="2:14" x14ac:dyDescent="0.25">
      <c r="B99" s="131" t="s">
        <v>147</v>
      </c>
      <c r="C99" t="s">
        <v>150</v>
      </c>
      <c r="D99"/>
      <c r="E99"/>
      <c r="F99" t="s">
        <v>132</v>
      </c>
      <c r="G99" t="s">
        <v>355</v>
      </c>
      <c r="H99" t="s">
        <v>212</v>
      </c>
      <c r="I99" t="s">
        <v>133</v>
      </c>
      <c r="J99" s="2">
        <v>137414250</v>
      </c>
      <c r="K99" s="2">
        <v>15058561</v>
      </c>
      <c r="L99" s="2">
        <v>15596014.390000001</v>
      </c>
      <c r="M99">
        <v>9.5</v>
      </c>
      <c r="N99" s="132" t="s">
        <v>0</v>
      </c>
    </row>
    <row r="100" spans="2:14" x14ac:dyDescent="0.25">
      <c r="B100" s="131" t="s">
        <v>147</v>
      </c>
      <c r="C100" t="s">
        <v>150</v>
      </c>
      <c r="D100"/>
      <c r="E100"/>
      <c r="F100" t="s">
        <v>132</v>
      </c>
      <c r="G100" t="s">
        <v>356</v>
      </c>
      <c r="H100" t="s">
        <v>212</v>
      </c>
      <c r="I100" t="s">
        <v>133</v>
      </c>
      <c r="J100" s="2">
        <v>462869038</v>
      </c>
      <c r="K100" s="2">
        <v>1005464</v>
      </c>
      <c r="L100" s="2">
        <v>1039756.49</v>
      </c>
      <c r="M100">
        <v>9.5</v>
      </c>
      <c r="N100" s="132" t="s">
        <v>0</v>
      </c>
    </row>
    <row r="101" spans="2:14" x14ac:dyDescent="0.25">
      <c r="B101" s="131" t="s">
        <v>147</v>
      </c>
      <c r="C101" t="s">
        <v>150</v>
      </c>
      <c r="D101"/>
      <c r="E101"/>
      <c r="F101" t="s">
        <v>132</v>
      </c>
      <c r="G101" t="s">
        <v>357</v>
      </c>
      <c r="H101" t="s">
        <v>212</v>
      </c>
      <c r="I101" t="s">
        <v>133</v>
      </c>
      <c r="J101" s="2">
        <v>130181914</v>
      </c>
      <c r="K101" s="2">
        <v>1005985</v>
      </c>
      <c r="L101" s="2">
        <v>1039763.2</v>
      </c>
      <c r="M101">
        <v>9.5</v>
      </c>
      <c r="N101" s="132" t="s">
        <v>0</v>
      </c>
    </row>
    <row r="102" spans="2:14" x14ac:dyDescent="0.25">
      <c r="B102" s="131" t="s">
        <v>147</v>
      </c>
      <c r="C102" t="s">
        <v>150</v>
      </c>
      <c r="D102"/>
      <c r="E102"/>
      <c r="F102" t="s">
        <v>132</v>
      </c>
      <c r="G102" t="s">
        <v>317</v>
      </c>
      <c r="H102" t="s">
        <v>212</v>
      </c>
      <c r="I102" t="s">
        <v>133</v>
      </c>
      <c r="J102" s="2">
        <v>98359676</v>
      </c>
      <c r="K102" s="2">
        <v>1006249</v>
      </c>
      <c r="L102" s="2">
        <v>1039766.47</v>
      </c>
      <c r="M102">
        <v>9.5</v>
      </c>
      <c r="N102" s="132" t="s">
        <v>0</v>
      </c>
    </row>
    <row r="103" spans="2:14" x14ac:dyDescent="0.25">
      <c r="B103" s="131" t="s">
        <v>147</v>
      </c>
      <c r="C103" t="s">
        <v>150</v>
      </c>
      <c r="D103"/>
      <c r="E103"/>
      <c r="F103" t="s">
        <v>132</v>
      </c>
      <c r="G103" t="s">
        <v>317</v>
      </c>
      <c r="H103" t="s">
        <v>212</v>
      </c>
      <c r="I103" t="s">
        <v>133</v>
      </c>
      <c r="J103" s="2">
        <v>144646572</v>
      </c>
      <c r="K103" s="2">
        <v>1006249</v>
      </c>
      <c r="L103" s="2">
        <v>1039766.47</v>
      </c>
      <c r="M103">
        <v>9.5</v>
      </c>
      <c r="N103" s="132" t="s">
        <v>0</v>
      </c>
    </row>
    <row r="104" spans="2:14" x14ac:dyDescent="0.25">
      <c r="B104" s="131" t="s">
        <v>147</v>
      </c>
      <c r="C104" t="s">
        <v>150</v>
      </c>
      <c r="D104"/>
      <c r="E104"/>
      <c r="F104" t="s">
        <v>132</v>
      </c>
      <c r="G104" t="s">
        <v>358</v>
      </c>
      <c r="H104" t="s">
        <v>212</v>
      </c>
      <c r="I104" t="s">
        <v>133</v>
      </c>
      <c r="J104" s="2">
        <v>144646572</v>
      </c>
      <c r="K104" s="2">
        <v>3028110</v>
      </c>
      <c r="L104" s="2">
        <v>3119406.38</v>
      </c>
      <c r="M104">
        <v>9.5</v>
      </c>
      <c r="N104" s="132" t="s">
        <v>0</v>
      </c>
    </row>
    <row r="105" spans="2:14" x14ac:dyDescent="0.25">
      <c r="B105" s="131" t="s">
        <v>147</v>
      </c>
      <c r="C105" t="s">
        <v>150</v>
      </c>
      <c r="D105"/>
      <c r="E105"/>
      <c r="F105" t="s">
        <v>132</v>
      </c>
      <c r="G105" t="s">
        <v>359</v>
      </c>
      <c r="H105" t="s">
        <v>212</v>
      </c>
      <c r="I105" t="s">
        <v>133</v>
      </c>
      <c r="J105" s="2"/>
      <c r="K105" s="2">
        <v>3029673</v>
      </c>
      <c r="L105" s="2">
        <v>3119422.28</v>
      </c>
      <c r="M105">
        <v>9.5</v>
      </c>
      <c r="N105" s="132" t="s">
        <v>0</v>
      </c>
    </row>
    <row r="106" spans="2:14" x14ac:dyDescent="0.25">
      <c r="B106" s="131" t="s">
        <v>147</v>
      </c>
      <c r="C106" t="s">
        <v>150</v>
      </c>
      <c r="D106"/>
      <c r="E106"/>
      <c r="F106" t="s">
        <v>132</v>
      </c>
      <c r="G106" t="s">
        <v>360</v>
      </c>
      <c r="H106" t="s">
        <v>212</v>
      </c>
      <c r="I106" t="s">
        <v>133</v>
      </c>
      <c r="J106" s="2"/>
      <c r="K106" s="2">
        <v>12196767</v>
      </c>
      <c r="L106" s="2">
        <v>12478279.140000001</v>
      </c>
      <c r="M106">
        <v>9.5</v>
      </c>
      <c r="N106" s="132" t="s">
        <v>0</v>
      </c>
    </row>
    <row r="107" spans="2:14" x14ac:dyDescent="0.25">
      <c r="B107" s="131" t="s">
        <v>147</v>
      </c>
      <c r="C107" t="s">
        <v>150</v>
      </c>
      <c r="D107"/>
      <c r="E107"/>
      <c r="F107" t="s">
        <v>132</v>
      </c>
      <c r="G107" t="s">
        <v>361</v>
      </c>
      <c r="H107" t="s">
        <v>213</v>
      </c>
      <c r="I107" t="s">
        <v>133</v>
      </c>
      <c r="J107" s="2"/>
      <c r="K107" s="2">
        <v>102147971</v>
      </c>
      <c r="L107" s="2">
        <v>102875693.73999999</v>
      </c>
      <c r="M107">
        <v>8</v>
      </c>
      <c r="N107" s="132" t="s">
        <v>0</v>
      </c>
    </row>
    <row r="108" spans="2:14" x14ac:dyDescent="0.25">
      <c r="B108" s="131" t="s">
        <v>147</v>
      </c>
      <c r="C108" t="s">
        <v>150</v>
      </c>
      <c r="D108"/>
      <c r="E108"/>
      <c r="F108" t="s">
        <v>132</v>
      </c>
      <c r="G108" t="s">
        <v>362</v>
      </c>
      <c r="H108" t="s">
        <v>212</v>
      </c>
      <c r="I108" t="s">
        <v>133</v>
      </c>
      <c r="J108" s="2"/>
      <c r="K108" s="2">
        <v>234799726</v>
      </c>
      <c r="L108" s="2">
        <v>236775909.41</v>
      </c>
      <c r="M108">
        <v>9.5</v>
      </c>
      <c r="N108" s="132" t="s">
        <v>0</v>
      </c>
    </row>
    <row r="109" spans="2:14" x14ac:dyDescent="0.25">
      <c r="B109" s="131" t="s">
        <v>147</v>
      </c>
      <c r="C109" t="s">
        <v>150</v>
      </c>
      <c r="D109"/>
      <c r="E109"/>
      <c r="F109" t="s">
        <v>132</v>
      </c>
      <c r="G109" t="s">
        <v>301</v>
      </c>
      <c r="H109" t="s">
        <v>213</v>
      </c>
      <c r="I109" t="s">
        <v>133</v>
      </c>
      <c r="J109" s="2"/>
      <c r="K109" s="2">
        <v>9264384</v>
      </c>
      <c r="L109" s="2">
        <v>9408469.2400000002</v>
      </c>
      <c r="M109">
        <v>8</v>
      </c>
      <c r="N109" s="132" t="s">
        <v>0</v>
      </c>
    </row>
    <row r="110" spans="2:14" x14ac:dyDescent="0.25">
      <c r="B110" s="131" t="s">
        <v>147</v>
      </c>
      <c r="C110" t="s">
        <v>150</v>
      </c>
      <c r="D110"/>
      <c r="E110"/>
      <c r="F110" t="s">
        <v>132</v>
      </c>
      <c r="G110" t="s">
        <v>363</v>
      </c>
      <c r="H110" t="s">
        <v>213</v>
      </c>
      <c r="I110" t="s">
        <v>133</v>
      </c>
      <c r="J110" s="2"/>
      <c r="K110" s="2">
        <v>92906850</v>
      </c>
      <c r="L110" s="2">
        <v>94030751.780000001</v>
      </c>
      <c r="M110">
        <v>8</v>
      </c>
      <c r="N110" s="132" t="s">
        <v>0</v>
      </c>
    </row>
    <row r="111" spans="2:14" x14ac:dyDescent="0.25">
      <c r="B111" s="131" t="s">
        <v>147</v>
      </c>
      <c r="C111" t="s">
        <v>150</v>
      </c>
      <c r="D111"/>
      <c r="E111"/>
      <c r="F111" t="s">
        <v>132</v>
      </c>
      <c r="G111" t="s">
        <v>327</v>
      </c>
      <c r="H111" t="s">
        <v>212</v>
      </c>
      <c r="I111" t="s">
        <v>133</v>
      </c>
      <c r="J111" s="2"/>
      <c r="K111" s="2">
        <v>29279590</v>
      </c>
      <c r="L111" s="2">
        <v>30404937.789999999</v>
      </c>
      <c r="M111">
        <v>9.5</v>
      </c>
      <c r="N111" s="132" t="s">
        <v>0</v>
      </c>
    </row>
    <row r="112" spans="2:14" x14ac:dyDescent="0.25">
      <c r="B112" s="131" t="s">
        <v>147</v>
      </c>
      <c r="C112" t="s">
        <v>150</v>
      </c>
      <c r="D112"/>
      <c r="E112"/>
      <c r="F112" t="s">
        <v>132</v>
      </c>
      <c r="G112" t="s">
        <v>364</v>
      </c>
      <c r="H112" t="s">
        <v>214</v>
      </c>
      <c r="I112" t="s">
        <v>133</v>
      </c>
      <c r="J112" s="2"/>
      <c r="K112" s="2">
        <v>149419177</v>
      </c>
      <c r="L112" s="2">
        <v>150514194.13999999</v>
      </c>
      <c r="M112">
        <v>10</v>
      </c>
      <c r="N112" s="132" t="s">
        <v>0</v>
      </c>
    </row>
    <row r="113" spans="2:14" x14ac:dyDescent="0.25">
      <c r="B113" s="131" t="s">
        <v>147</v>
      </c>
      <c r="C113" t="s">
        <v>150</v>
      </c>
      <c r="D113"/>
      <c r="E113"/>
      <c r="F113" t="s">
        <v>132</v>
      </c>
      <c r="G113" t="s">
        <v>364</v>
      </c>
      <c r="H113" t="s">
        <v>214</v>
      </c>
      <c r="I113" t="s">
        <v>133</v>
      </c>
      <c r="J113" s="2"/>
      <c r="K113" s="2">
        <v>1009589</v>
      </c>
      <c r="L113" s="2">
        <v>1016997.31</v>
      </c>
      <c r="M113">
        <v>10</v>
      </c>
      <c r="N113" s="132" t="s">
        <v>0</v>
      </c>
    </row>
    <row r="114" spans="2:14" x14ac:dyDescent="0.25">
      <c r="B114" s="131" t="s">
        <v>147</v>
      </c>
      <c r="C114" t="s">
        <v>150</v>
      </c>
      <c r="D114"/>
      <c r="E114"/>
      <c r="F114" t="s">
        <v>132</v>
      </c>
      <c r="G114" t="s">
        <v>365</v>
      </c>
      <c r="H114" t="s">
        <v>214</v>
      </c>
      <c r="I114" t="s">
        <v>133</v>
      </c>
      <c r="J114" s="2"/>
      <c r="K114" s="2">
        <v>141419179</v>
      </c>
      <c r="L114" s="2">
        <v>142378486.94999999</v>
      </c>
      <c r="M114">
        <v>10</v>
      </c>
      <c r="N114" s="132" t="s">
        <v>0</v>
      </c>
    </row>
    <row r="115" spans="2:14" x14ac:dyDescent="0.25">
      <c r="B115" s="131" t="s">
        <v>147</v>
      </c>
      <c r="C115" t="s">
        <v>150</v>
      </c>
      <c r="D115"/>
      <c r="E115"/>
      <c r="F115" t="s">
        <v>132</v>
      </c>
      <c r="G115" t="s">
        <v>366</v>
      </c>
      <c r="H115" t="s">
        <v>214</v>
      </c>
      <c r="I115" t="s">
        <v>133</v>
      </c>
      <c r="J115" s="2"/>
      <c r="K115" s="2">
        <v>262920545</v>
      </c>
      <c r="L115" s="2">
        <v>264417688.47999999</v>
      </c>
      <c r="M115">
        <v>10</v>
      </c>
      <c r="N115" s="132" t="s">
        <v>0</v>
      </c>
    </row>
    <row r="116" spans="2:14" x14ac:dyDescent="0.25">
      <c r="B116" s="131" t="s">
        <v>113</v>
      </c>
      <c r="C116" t="s">
        <v>138</v>
      </c>
      <c r="D116"/>
      <c r="E116"/>
      <c r="F116" t="s">
        <v>132</v>
      </c>
      <c r="G116" t="s">
        <v>367</v>
      </c>
      <c r="H116" t="s">
        <v>215</v>
      </c>
      <c r="I116" t="s">
        <v>133</v>
      </c>
      <c r="J116" s="2"/>
      <c r="K116" s="2">
        <v>10116436</v>
      </c>
      <c r="L116" s="2">
        <v>10129305.140000001</v>
      </c>
      <c r="M116">
        <v>11</v>
      </c>
      <c r="N116" s="132" t="s">
        <v>0</v>
      </c>
    </row>
    <row r="117" spans="2:14" x14ac:dyDescent="0.25">
      <c r="B117" s="131" t="s">
        <v>113</v>
      </c>
      <c r="C117" t="s">
        <v>138</v>
      </c>
      <c r="D117"/>
      <c r="E117"/>
      <c r="F117" t="s">
        <v>132</v>
      </c>
      <c r="G117" t="s">
        <v>368</v>
      </c>
      <c r="H117" t="s">
        <v>215</v>
      </c>
      <c r="I117" t="s">
        <v>133</v>
      </c>
      <c r="J117" s="2"/>
      <c r="K117" s="2">
        <v>102621916</v>
      </c>
      <c r="L117" s="2">
        <v>100807073.17</v>
      </c>
      <c r="M117">
        <v>11</v>
      </c>
      <c r="N117" s="132" t="s">
        <v>0</v>
      </c>
    </row>
    <row r="118" spans="2:14" x14ac:dyDescent="0.25">
      <c r="B118" s="131" t="s">
        <v>113</v>
      </c>
      <c r="C118" t="s">
        <v>138</v>
      </c>
      <c r="D118"/>
      <c r="E118"/>
      <c r="F118" t="s">
        <v>132</v>
      </c>
      <c r="G118" t="s">
        <v>369</v>
      </c>
      <c r="H118" t="s">
        <v>215</v>
      </c>
      <c r="I118" t="s">
        <v>133</v>
      </c>
      <c r="J118" s="2"/>
      <c r="K118" s="2">
        <v>50346578</v>
      </c>
      <c r="L118" s="2">
        <v>50405474.93</v>
      </c>
      <c r="M118">
        <v>11</v>
      </c>
      <c r="N118" s="132" t="s">
        <v>0</v>
      </c>
    </row>
    <row r="119" spans="2:14" x14ac:dyDescent="0.25">
      <c r="B119" s="131" t="s">
        <v>113</v>
      </c>
      <c r="C119" t="s">
        <v>138</v>
      </c>
      <c r="D119"/>
      <c r="E119"/>
      <c r="F119" t="s">
        <v>132</v>
      </c>
      <c r="G119" t="s">
        <v>370</v>
      </c>
      <c r="H119" t="s">
        <v>215</v>
      </c>
      <c r="I119" t="s">
        <v>133</v>
      </c>
      <c r="J119" s="2"/>
      <c r="K119" s="2">
        <v>4996439</v>
      </c>
      <c r="L119" s="2">
        <v>4967697.91</v>
      </c>
      <c r="M119">
        <v>11</v>
      </c>
      <c r="N119" s="132" t="s">
        <v>0</v>
      </c>
    </row>
    <row r="120" spans="2:14" x14ac:dyDescent="0.25">
      <c r="B120" s="131" t="s">
        <v>113</v>
      </c>
      <c r="C120" t="s">
        <v>138</v>
      </c>
      <c r="D120"/>
      <c r="E120"/>
      <c r="F120" t="s">
        <v>132</v>
      </c>
      <c r="G120" t="s">
        <v>292</v>
      </c>
      <c r="H120" t="s">
        <v>215</v>
      </c>
      <c r="I120" t="s">
        <v>133</v>
      </c>
      <c r="J120" s="2"/>
      <c r="K120" s="2">
        <v>4012054</v>
      </c>
      <c r="L120" s="2">
        <v>4032349.62</v>
      </c>
      <c r="M120">
        <v>11</v>
      </c>
      <c r="N120" s="132" t="s">
        <v>0</v>
      </c>
    </row>
    <row r="121" spans="2:14" x14ac:dyDescent="0.25">
      <c r="B121" s="131" t="s">
        <v>113</v>
      </c>
      <c r="C121" t="s">
        <v>138</v>
      </c>
      <c r="D121"/>
      <c r="E121"/>
      <c r="F121" t="s">
        <v>132</v>
      </c>
      <c r="G121" t="s">
        <v>371</v>
      </c>
      <c r="H121" t="s">
        <v>215</v>
      </c>
      <c r="I121" t="s">
        <v>133</v>
      </c>
      <c r="J121" s="2"/>
      <c r="K121" s="2">
        <v>20186848</v>
      </c>
      <c r="L121" s="2">
        <v>20162437.760000002</v>
      </c>
      <c r="M121">
        <v>11</v>
      </c>
      <c r="N121" s="132" t="s">
        <v>0</v>
      </c>
    </row>
    <row r="122" spans="2:14" x14ac:dyDescent="0.25">
      <c r="B122" s="131" t="s">
        <v>113</v>
      </c>
      <c r="C122" t="s">
        <v>138</v>
      </c>
      <c r="D122"/>
      <c r="E122"/>
      <c r="F122" t="s">
        <v>132</v>
      </c>
      <c r="G122" t="s">
        <v>372</v>
      </c>
      <c r="H122" t="s">
        <v>215</v>
      </c>
      <c r="I122" t="s">
        <v>133</v>
      </c>
      <c r="J122" s="2"/>
      <c r="K122" s="2">
        <v>2051835</v>
      </c>
      <c r="L122" s="2">
        <v>2016146.01</v>
      </c>
      <c r="M122">
        <v>11</v>
      </c>
      <c r="N122" s="132" t="s">
        <v>0</v>
      </c>
    </row>
    <row r="123" spans="2:14" x14ac:dyDescent="0.25">
      <c r="B123" s="131" t="s">
        <v>113</v>
      </c>
      <c r="C123" t="s">
        <v>138</v>
      </c>
      <c r="D123"/>
      <c r="E123"/>
      <c r="F123" t="s">
        <v>132</v>
      </c>
      <c r="G123" t="s">
        <v>373</v>
      </c>
      <c r="H123" t="s">
        <v>216</v>
      </c>
      <c r="I123" t="s">
        <v>133</v>
      </c>
      <c r="J123" s="2"/>
      <c r="K123" s="2">
        <v>24586300</v>
      </c>
      <c r="L123" s="2">
        <v>25251325.109999999</v>
      </c>
      <c r="M123">
        <v>10.5</v>
      </c>
      <c r="N123" s="132" t="s">
        <v>0</v>
      </c>
    </row>
    <row r="124" spans="2:14" x14ac:dyDescent="0.25">
      <c r="B124" s="131" t="s">
        <v>113</v>
      </c>
      <c r="C124" t="s">
        <v>138</v>
      </c>
      <c r="D124"/>
      <c r="E124"/>
      <c r="F124" t="s">
        <v>132</v>
      </c>
      <c r="G124" t="s">
        <v>374</v>
      </c>
      <c r="H124" t="s">
        <v>217</v>
      </c>
      <c r="I124" t="s">
        <v>133</v>
      </c>
      <c r="J124" s="2"/>
      <c r="K124" s="2">
        <v>175551428</v>
      </c>
      <c r="L124" s="2">
        <v>175386075.13</v>
      </c>
      <c r="M124">
        <v>11.5</v>
      </c>
      <c r="N124" s="132" t="s">
        <v>0</v>
      </c>
    </row>
    <row r="125" spans="2:14" x14ac:dyDescent="0.25">
      <c r="B125" s="131" t="s">
        <v>113</v>
      </c>
      <c r="C125" t="s">
        <v>138</v>
      </c>
      <c r="D125"/>
      <c r="E125"/>
      <c r="F125" t="s">
        <v>132</v>
      </c>
      <c r="G125" t="s">
        <v>375</v>
      </c>
      <c r="H125" t="s">
        <v>217</v>
      </c>
      <c r="I125" t="s">
        <v>133</v>
      </c>
      <c r="J125" s="2"/>
      <c r="K125" s="2">
        <v>155537229</v>
      </c>
      <c r="L125" s="2">
        <v>155341984.72</v>
      </c>
      <c r="M125">
        <v>11.5</v>
      </c>
      <c r="N125" s="132" t="s">
        <v>0</v>
      </c>
    </row>
    <row r="126" spans="2:14" x14ac:dyDescent="0.25">
      <c r="B126" s="131" t="s">
        <v>113</v>
      </c>
      <c r="C126" t="s">
        <v>138</v>
      </c>
      <c r="D126"/>
      <c r="E126"/>
      <c r="F126" t="s">
        <v>132</v>
      </c>
      <c r="G126" t="s">
        <v>376</v>
      </c>
      <c r="H126" t="s">
        <v>216</v>
      </c>
      <c r="I126" t="s">
        <v>133</v>
      </c>
      <c r="J126" s="2"/>
      <c r="K126" s="2">
        <v>140563836</v>
      </c>
      <c r="L126" s="2">
        <v>142976950.62</v>
      </c>
      <c r="M126">
        <v>10.5</v>
      </c>
      <c r="N126" s="132" t="s">
        <v>0</v>
      </c>
    </row>
    <row r="127" spans="2:14" x14ac:dyDescent="0.25">
      <c r="B127" s="131" t="s">
        <v>113</v>
      </c>
      <c r="C127" t="s">
        <v>138</v>
      </c>
      <c r="D127"/>
      <c r="E127"/>
      <c r="F127" t="s">
        <v>132</v>
      </c>
      <c r="G127" t="s">
        <v>377</v>
      </c>
      <c r="H127" t="s">
        <v>218</v>
      </c>
      <c r="I127" t="s">
        <v>133</v>
      </c>
      <c r="J127" s="2"/>
      <c r="K127" s="2">
        <v>102165753</v>
      </c>
      <c r="L127" s="2">
        <v>102834221.25</v>
      </c>
      <c r="M127">
        <v>12.75</v>
      </c>
      <c r="N127" s="132" t="s">
        <v>0</v>
      </c>
    </row>
    <row r="128" spans="2:14" x14ac:dyDescent="0.25">
      <c r="B128" s="131" t="s">
        <v>113</v>
      </c>
      <c r="C128" t="s">
        <v>138</v>
      </c>
      <c r="D128"/>
      <c r="E128"/>
      <c r="F128" t="s">
        <v>132</v>
      </c>
      <c r="G128" t="s">
        <v>378</v>
      </c>
      <c r="H128" t="s">
        <v>215</v>
      </c>
      <c r="I128" t="s">
        <v>133</v>
      </c>
      <c r="J128" s="2"/>
      <c r="K128" s="2">
        <v>53878493</v>
      </c>
      <c r="L128" s="2">
        <v>53431366.960000001</v>
      </c>
      <c r="M128">
        <v>11</v>
      </c>
      <c r="N128" s="132" t="s">
        <v>0</v>
      </c>
    </row>
    <row r="129" spans="2:14" x14ac:dyDescent="0.25">
      <c r="B129" s="131" t="s">
        <v>113</v>
      </c>
      <c r="C129" t="s">
        <v>138</v>
      </c>
      <c r="D129"/>
      <c r="E129"/>
      <c r="F129" t="s">
        <v>132</v>
      </c>
      <c r="G129" t="s">
        <v>379</v>
      </c>
      <c r="H129" t="s">
        <v>217</v>
      </c>
      <c r="I129" t="s">
        <v>133</v>
      </c>
      <c r="J129" s="2"/>
      <c r="K129" s="2">
        <v>218073281</v>
      </c>
      <c r="L129" s="2">
        <v>217627285.69</v>
      </c>
      <c r="M129">
        <v>11.5</v>
      </c>
      <c r="N129" s="132" t="s">
        <v>0</v>
      </c>
    </row>
    <row r="130" spans="2:14" x14ac:dyDescent="0.25">
      <c r="B130" s="131" t="s">
        <v>113</v>
      </c>
      <c r="C130" t="s">
        <v>138</v>
      </c>
      <c r="D130"/>
      <c r="E130"/>
      <c r="F130" t="s">
        <v>132</v>
      </c>
      <c r="G130" t="s">
        <v>380</v>
      </c>
      <c r="H130" t="s">
        <v>217</v>
      </c>
      <c r="I130" t="s">
        <v>133</v>
      </c>
      <c r="J130" s="2"/>
      <c r="K130" s="2">
        <v>201052199</v>
      </c>
      <c r="L130" s="2">
        <v>200578342.91999999</v>
      </c>
      <c r="M130">
        <v>11.5</v>
      </c>
      <c r="N130" s="132" t="s">
        <v>0</v>
      </c>
    </row>
    <row r="131" spans="2:14" x14ac:dyDescent="0.25">
      <c r="B131" s="131" t="s">
        <v>113</v>
      </c>
      <c r="C131" t="s">
        <v>138</v>
      </c>
      <c r="D131"/>
      <c r="E131"/>
      <c r="F131" t="s">
        <v>132</v>
      </c>
      <c r="G131" t="s">
        <v>381</v>
      </c>
      <c r="H131" t="s">
        <v>218</v>
      </c>
      <c r="I131" t="s">
        <v>133</v>
      </c>
      <c r="J131" s="2"/>
      <c r="K131" s="2">
        <v>100034932</v>
      </c>
      <c r="L131" s="2">
        <v>102825079.13</v>
      </c>
      <c r="M131">
        <v>12.75</v>
      </c>
      <c r="N131" s="132" t="s">
        <v>0</v>
      </c>
    </row>
    <row r="132" spans="2:14" x14ac:dyDescent="0.25">
      <c r="B132" s="131" t="s">
        <v>113</v>
      </c>
      <c r="C132" t="s">
        <v>124</v>
      </c>
      <c r="D132"/>
      <c r="E132"/>
      <c r="F132" t="s">
        <v>132</v>
      </c>
      <c r="G132" t="s">
        <v>382</v>
      </c>
      <c r="H132" t="s">
        <v>192</v>
      </c>
      <c r="I132" t="s">
        <v>133</v>
      </c>
      <c r="J132" s="2"/>
      <c r="K132" s="2">
        <v>90543699</v>
      </c>
      <c r="L132" s="2">
        <v>91004779.180000007</v>
      </c>
      <c r="M132">
        <v>10.5</v>
      </c>
      <c r="N132" s="132" t="s">
        <v>0</v>
      </c>
    </row>
    <row r="133" spans="2:14" x14ac:dyDescent="0.25">
      <c r="B133" s="131" t="s">
        <v>113</v>
      </c>
      <c r="C133" t="s">
        <v>124</v>
      </c>
      <c r="D133"/>
      <c r="E133"/>
      <c r="F133" t="s">
        <v>132</v>
      </c>
      <c r="G133" t="s">
        <v>383</v>
      </c>
      <c r="H133" t="s">
        <v>384</v>
      </c>
      <c r="I133" t="s">
        <v>133</v>
      </c>
      <c r="J133" s="2"/>
      <c r="K133" s="2">
        <v>1202761643</v>
      </c>
      <c r="L133" s="2">
        <v>1231934225.73</v>
      </c>
      <c r="M133">
        <v>12</v>
      </c>
      <c r="N133" s="132" t="s">
        <v>0</v>
      </c>
    </row>
    <row r="134" spans="2:14" x14ac:dyDescent="0.25">
      <c r="B134" s="131" t="s">
        <v>113</v>
      </c>
      <c r="C134" t="s">
        <v>124</v>
      </c>
      <c r="D134"/>
      <c r="E134"/>
      <c r="F134" t="s">
        <v>132</v>
      </c>
      <c r="G134" t="s">
        <v>385</v>
      </c>
      <c r="H134" t="s">
        <v>384</v>
      </c>
      <c r="I134" t="s">
        <v>133</v>
      </c>
      <c r="J134" s="2"/>
      <c r="K134" s="2">
        <v>200789041</v>
      </c>
      <c r="L134" s="2">
        <v>205325545.31999999</v>
      </c>
      <c r="M134">
        <v>11.99</v>
      </c>
      <c r="N134" s="132" t="s">
        <v>0</v>
      </c>
    </row>
    <row r="135" spans="2:14" x14ac:dyDescent="0.25">
      <c r="B135" s="131" t="s">
        <v>113</v>
      </c>
      <c r="C135" t="s">
        <v>125</v>
      </c>
      <c r="D135" t="s">
        <v>173</v>
      </c>
      <c r="E135"/>
      <c r="F135" t="s">
        <v>132</v>
      </c>
      <c r="G135" t="s">
        <v>386</v>
      </c>
      <c r="H135" t="s">
        <v>219</v>
      </c>
      <c r="I135" t="s">
        <v>133</v>
      </c>
      <c r="J135" s="2"/>
      <c r="K135" s="2">
        <v>1014726</v>
      </c>
      <c r="L135" s="2">
        <v>1001790.44</v>
      </c>
      <c r="M135">
        <v>10.75</v>
      </c>
      <c r="N135" s="132" t="s">
        <v>0</v>
      </c>
    </row>
    <row r="136" spans="2:14" x14ac:dyDescent="0.25">
      <c r="B136" s="131" t="s">
        <v>113</v>
      </c>
      <c r="C136" t="s">
        <v>125</v>
      </c>
      <c r="D136" t="s">
        <v>173</v>
      </c>
      <c r="E136"/>
      <c r="F136" t="s">
        <v>132</v>
      </c>
      <c r="G136" t="s">
        <v>387</v>
      </c>
      <c r="H136" t="s">
        <v>219</v>
      </c>
      <c r="I136" t="s">
        <v>133</v>
      </c>
      <c r="J136" s="2"/>
      <c r="K136" s="2">
        <v>18338659</v>
      </c>
      <c r="L136" s="2">
        <v>18031706.329999998</v>
      </c>
      <c r="M136">
        <v>10.75</v>
      </c>
      <c r="N136" s="132" t="s">
        <v>0</v>
      </c>
    </row>
    <row r="137" spans="2:14" x14ac:dyDescent="0.25">
      <c r="B137" s="131" t="s">
        <v>113</v>
      </c>
      <c r="C137" t="s">
        <v>125</v>
      </c>
      <c r="D137" t="s">
        <v>173</v>
      </c>
      <c r="E137"/>
      <c r="F137" t="s">
        <v>132</v>
      </c>
      <c r="G137" t="s">
        <v>388</v>
      </c>
      <c r="H137" t="s">
        <v>219</v>
      </c>
      <c r="I137" t="s">
        <v>133</v>
      </c>
      <c r="J137" s="2"/>
      <c r="K137" s="2">
        <v>5095720</v>
      </c>
      <c r="L137" s="2">
        <v>5008922.87</v>
      </c>
      <c r="M137">
        <v>10.75</v>
      </c>
      <c r="N137" s="132" t="s">
        <v>0</v>
      </c>
    </row>
    <row r="138" spans="2:14" x14ac:dyDescent="0.25">
      <c r="B138" s="131" t="s">
        <v>113</v>
      </c>
      <c r="C138" t="s">
        <v>125</v>
      </c>
      <c r="D138" t="s">
        <v>173</v>
      </c>
      <c r="E138"/>
      <c r="F138" t="s">
        <v>132</v>
      </c>
      <c r="G138" t="s">
        <v>389</v>
      </c>
      <c r="H138" t="s">
        <v>219</v>
      </c>
      <c r="I138" t="s">
        <v>133</v>
      </c>
      <c r="J138" s="2"/>
      <c r="K138" s="2">
        <v>6120164</v>
      </c>
      <c r="L138" s="2">
        <v>6010681.8600000003</v>
      </c>
      <c r="M138">
        <v>10.75</v>
      </c>
      <c r="N138" s="132" t="s">
        <v>0</v>
      </c>
    </row>
    <row r="139" spans="2:14" x14ac:dyDescent="0.25">
      <c r="B139" s="131" t="s">
        <v>113</v>
      </c>
      <c r="C139" t="s">
        <v>125</v>
      </c>
      <c r="D139" t="s">
        <v>173</v>
      </c>
      <c r="E139"/>
      <c r="F139" t="s">
        <v>132</v>
      </c>
      <c r="G139" t="s">
        <v>320</v>
      </c>
      <c r="H139" t="s">
        <v>219</v>
      </c>
      <c r="I139" t="s">
        <v>133</v>
      </c>
      <c r="J139" s="2"/>
      <c r="K139" s="2">
        <v>2041752</v>
      </c>
      <c r="L139" s="2">
        <v>2003507.69</v>
      </c>
      <c r="M139">
        <v>10.75</v>
      </c>
      <c r="N139" s="132" t="s">
        <v>0</v>
      </c>
    </row>
    <row r="140" spans="2:14" x14ac:dyDescent="0.25">
      <c r="B140" s="131" t="s">
        <v>113</v>
      </c>
      <c r="C140" t="s">
        <v>125</v>
      </c>
      <c r="D140" t="s">
        <v>173</v>
      </c>
      <c r="E140"/>
      <c r="F140" t="s">
        <v>132</v>
      </c>
      <c r="G140" t="s">
        <v>390</v>
      </c>
      <c r="H140" t="s">
        <v>219</v>
      </c>
      <c r="I140" t="s">
        <v>133</v>
      </c>
      <c r="J140" s="2"/>
      <c r="K140" s="2">
        <v>4002216</v>
      </c>
      <c r="L140" s="2">
        <v>4006858</v>
      </c>
      <c r="M140">
        <v>10.75</v>
      </c>
      <c r="N140" s="132" t="s">
        <v>0</v>
      </c>
    </row>
    <row r="141" spans="2:14" x14ac:dyDescent="0.25">
      <c r="B141" s="131" t="s">
        <v>113</v>
      </c>
      <c r="C141" t="s">
        <v>125</v>
      </c>
      <c r="D141" t="s">
        <v>173</v>
      </c>
      <c r="E141"/>
      <c r="F141" t="s">
        <v>132</v>
      </c>
      <c r="G141" t="s">
        <v>391</v>
      </c>
      <c r="H141" t="s">
        <v>219</v>
      </c>
      <c r="I141" t="s">
        <v>133</v>
      </c>
      <c r="J141" s="2"/>
      <c r="K141" s="2">
        <v>8011782</v>
      </c>
      <c r="L141" s="2">
        <v>8013979.1900000004</v>
      </c>
      <c r="M141">
        <v>10.75</v>
      </c>
      <c r="N141" s="132" t="s">
        <v>0</v>
      </c>
    </row>
    <row r="142" spans="2:14" x14ac:dyDescent="0.25">
      <c r="B142" s="131" t="s">
        <v>113</v>
      </c>
      <c r="C142" t="s">
        <v>125</v>
      </c>
      <c r="D142" t="s">
        <v>173</v>
      </c>
      <c r="E142"/>
      <c r="F142" t="s">
        <v>132</v>
      </c>
      <c r="G142" t="s">
        <v>392</v>
      </c>
      <c r="H142" t="s">
        <v>219</v>
      </c>
      <c r="I142" t="s">
        <v>133</v>
      </c>
      <c r="J142" s="2"/>
      <c r="K142" s="2">
        <v>6579437</v>
      </c>
      <c r="L142" s="2">
        <v>6649368.8799999999</v>
      </c>
      <c r="M142">
        <v>10.75</v>
      </c>
      <c r="N142" s="132" t="s">
        <v>0</v>
      </c>
    </row>
    <row r="143" spans="2:14" x14ac:dyDescent="0.25">
      <c r="B143" s="131" t="s">
        <v>113</v>
      </c>
      <c r="C143" t="s">
        <v>125</v>
      </c>
      <c r="D143" t="s">
        <v>173</v>
      </c>
      <c r="E143"/>
      <c r="F143" t="s">
        <v>132</v>
      </c>
      <c r="G143" t="s">
        <v>335</v>
      </c>
      <c r="H143" t="s">
        <v>219</v>
      </c>
      <c r="I143" t="s">
        <v>133</v>
      </c>
      <c r="J143" s="2"/>
      <c r="K143" s="2">
        <v>4712157</v>
      </c>
      <c r="L143" s="2">
        <v>4750602.1100000003</v>
      </c>
      <c r="M143">
        <v>10.75</v>
      </c>
      <c r="N143" s="132" t="s">
        <v>0</v>
      </c>
    </row>
    <row r="144" spans="2:14" x14ac:dyDescent="0.25">
      <c r="B144" s="131" t="s">
        <v>113</v>
      </c>
      <c r="C144" t="s">
        <v>125</v>
      </c>
      <c r="D144" t="s">
        <v>173</v>
      </c>
      <c r="E144"/>
      <c r="F144" t="s">
        <v>132</v>
      </c>
      <c r="G144" t="s">
        <v>393</v>
      </c>
      <c r="H144" t="s">
        <v>219</v>
      </c>
      <c r="I144" t="s">
        <v>133</v>
      </c>
      <c r="J144" s="2"/>
      <c r="K144" s="2">
        <v>4073040</v>
      </c>
      <c r="L144" s="2">
        <v>4007154.94</v>
      </c>
      <c r="M144">
        <v>10.75</v>
      </c>
      <c r="N144" s="132" t="s">
        <v>0</v>
      </c>
    </row>
    <row r="145" spans="2:14" x14ac:dyDescent="0.25">
      <c r="B145" s="131" t="s">
        <v>113</v>
      </c>
      <c r="C145" t="s">
        <v>125</v>
      </c>
      <c r="D145" t="s">
        <v>173</v>
      </c>
      <c r="E145"/>
      <c r="F145" t="s">
        <v>132</v>
      </c>
      <c r="G145" t="s">
        <v>394</v>
      </c>
      <c r="H145" t="s">
        <v>219</v>
      </c>
      <c r="I145" t="s">
        <v>133</v>
      </c>
      <c r="J145" s="2"/>
      <c r="K145" s="2">
        <v>6114864</v>
      </c>
      <c r="L145" s="2">
        <v>6010716.5</v>
      </c>
      <c r="M145">
        <v>10.75</v>
      </c>
      <c r="N145" s="132" t="s">
        <v>0</v>
      </c>
    </row>
    <row r="146" spans="2:14" x14ac:dyDescent="0.25">
      <c r="B146" s="131" t="s">
        <v>113</v>
      </c>
      <c r="C146" t="s">
        <v>125</v>
      </c>
      <c r="D146" t="s">
        <v>173</v>
      </c>
      <c r="E146"/>
      <c r="F146" t="s">
        <v>132</v>
      </c>
      <c r="G146" t="s">
        <v>395</v>
      </c>
      <c r="H146" t="s">
        <v>219</v>
      </c>
      <c r="I146" t="s">
        <v>133</v>
      </c>
      <c r="J146" s="2"/>
      <c r="K146" s="2">
        <v>76369523</v>
      </c>
      <c r="L146" s="2">
        <v>75134324.519999996</v>
      </c>
      <c r="M146">
        <v>10.75</v>
      </c>
      <c r="N146" s="132" t="s">
        <v>0</v>
      </c>
    </row>
    <row r="147" spans="2:14" x14ac:dyDescent="0.25">
      <c r="B147" s="131" t="s">
        <v>113</v>
      </c>
      <c r="C147" t="s">
        <v>125</v>
      </c>
      <c r="D147" t="s">
        <v>173</v>
      </c>
      <c r="E147"/>
      <c r="F147" t="s">
        <v>132</v>
      </c>
      <c r="G147" t="s">
        <v>396</v>
      </c>
      <c r="H147" t="s">
        <v>220</v>
      </c>
      <c r="I147" t="s">
        <v>133</v>
      </c>
      <c r="J147" s="2"/>
      <c r="K147" s="2">
        <v>10224658</v>
      </c>
      <c r="L147" s="2">
        <v>10016713.949999999</v>
      </c>
      <c r="M147">
        <v>10.25</v>
      </c>
      <c r="N147" s="132" t="s">
        <v>0</v>
      </c>
    </row>
    <row r="148" spans="2:14" x14ac:dyDescent="0.25">
      <c r="B148" s="131" t="s">
        <v>113</v>
      </c>
      <c r="C148" t="s">
        <v>125</v>
      </c>
      <c r="D148" t="s">
        <v>173</v>
      </c>
      <c r="E148"/>
      <c r="F148" t="s">
        <v>132</v>
      </c>
      <c r="G148" t="s">
        <v>397</v>
      </c>
      <c r="H148" t="s">
        <v>220</v>
      </c>
      <c r="I148" t="s">
        <v>133</v>
      </c>
      <c r="J148" s="2"/>
      <c r="K148" s="2">
        <v>80921098</v>
      </c>
      <c r="L148" s="2">
        <v>80136123.650000006</v>
      </c>
      <c r="M148">
        <v>10.25</v>
      </c>
      <c r="N148" s="132" t="s">
        <v>0</v>
      </c>
    </row>
    <row r="149" spans="2:14" x14ac:dyDescent="0.25">
      <c r="B149" s="131" t="s">
        <v>113</v>
      </c>
      <c r="C149" t="s">
        <v>125</v>
      </c>
      <c r="D149" t="s">
        <v>173</v>
      </c>
      <c r="E149"/>
      <c r="F149" t="s">
        <v>132</v>
      </c>
      <c r="G149" t="s">
        <v>398</v>
      </c>
      <c r="H149" t="s">
        <v>220</v>
      </c>
      <c r="I149" t="s">
        <v>133</v>
      </c>
      <c r="J149" s="2"/>
      <c r="K149" s="2">
        <v>25561644</v>
      </c>
      <c r="L149" s="2">
        <v>25041836.23</v>
      </c>
      <c r="M149">
        <v>10.25</v>
      </c>
      <c r="N149" s="132" t="s">
        <v>0</v>
      </c>
    </row>
    <row r="150" spans="2:14" x14ac:dyDescent="0.25">
      <c r="B150" s="131" t="s">
        <v>113</v>
      </c>
      <c r="C150" t="s">
        <v>125</v>
      </c>
      <c r="D150" t="s">
        <v>173</v>
      </c>
      <c r="E150"/>
      <c r="F150" t="s">
        <v>132</v>
      </c>
      <c r="G150" t="s">
        <v>281</v>
      </c>
      <c r="H150" t="s">
        <v>220</v>
      </c>
      <c r="I150" t="s">
        <v>133</v>
      </c>
      <c r="J150" s="2"/>
      <c r="K150" s="2">
        <v>25000000</v>
      </c>
      <c r="L150" s="2">
        <v>25041329.09</v>
      </c>
      <c r="M150">
        <v>10.25</v>
      </c>
      <c r="N150" s="132" t="s">
        <v>0</v>
      </c>
    </row>
    <row r="151" spans="2:14" x14ac:dyDescent="0.25">
      <c r="B151" s="131" t="s">
        <v>113</v>
      </c>
      <c r="C151" t="s">
        <v>125</v>
      </c>
      <c r="D151" t="s">
        <v>173</v>
      </c>
      <c r="E151"/>
      <c r="F151" t="s">
        <v>132</v>
      </c>
      <c r="G151" t="s">
        <v>399</v>
      </c>
      <c r="H151" t="s">
        <v>220</v>
      </c>
      <c r="I151" t="s">
        <v>133</v>
      </c>
      <c r="J151" s="2"/>
      <c r="K151" s="2">
        <v>270834040</v>
      </c>
      <c r="L151" s="2">
        <v>270453337.56999999</v>
      </c>
      <c r="M151">
        <v>10.25</v>
      </c>
      <c r="N151" s="132" t="s">
        <v>0</v>
      </c>
    </row>
    <row r="152" spans="2:14" x14ac:dyDescent="0.25">
      <c r="B152" s="131" t="s">
        <v>113</v>
      </c>
      <c r="C152" t="s">
        <v>125</v>
      </c>
      <c r="D152" t="s">
        <v>173</v>
      </c>
      <c r="E152"/>
      <c r="F152" t="s">
        <v>132</v>
      </c>
      <c r="G152" t="s">
        <v>400</v>
      </c>
      <c r="H152" t="s">
        <v>219</v>
      </c>
      <c r="I152" t="s">
        <v>133</v>
      </c>
      <c r="J152" s="2"/>
      <c r="K152" s="2">
        <v>12243863</v>
      </c>
      <c r="L152" s="2">
        <v>12021516.199999999</v>
      </c>
      <c r="M152">
        <v>10.75</v>
      </c>
      <c r="N152" s="132" t="s">
        <v>0</v>
      </c>
    </row>
    <row r="153" spans="2:14" x14ac:dyDescent="0.25">
      <c r="B153" s="131" t="s">
        <v>113</v>
      </c>
      <c r="C153" t="s">
        <v>125</v>
      </c>
      <c r="D153" t="s">
        <v>173</v>
      </c>
      <c r="E153"/>
      <c r="F153" t="s">
        <v>132</v>
      </c>
      <c r="G153" t="s">
        <v>401</v>
      </c>
      <c r="H153" t="s">
        <v>221</v>
      </c>
      <c r="I153" t="s">
        <v>133</v>
      </c>
      <c r="J153" s="2"/>
      <c r="K153" s="2">
        <v>91575917</v>
      </c>
      <c r="L153" s="2">
        <v>93445539.989999995</v>
      </c>
      <c r="M153">
        <v>11</v>
      </c>
      <c r="N153" s="132" t="s">
        <v>0</v>
      </c>
    </row>
    <row r="154" spans="2:14" x14ac:dyDescent="0.25">
      <c r="B154" s="131" t="s">
        <v>113</v>
      </c>
      <c r="C154" t="s">
        <v>152</v>
      </c>
      <c r="D154"/>
      <c r="E154"/>
      <c r="F154" t="s">
        <v>132</v>
      </c>
      <c r="G154" t="s">
        <v>402</v>
      </c>
      <c r="H154" t="s">
        <v>222</v>
      </c>
      <c r="I154" t="s">
        <v>133</v>
      </c>
      <c r="J154" s="2"/>
      <c r="K154" s="2">
        <v>115000002</v>
      </c>
      <c r="L154" s="2">
        <v>115178757.09</v>
      </c>
      <c r="M154">
        <v>11.5</v>
      </c>
      <c r="N154" s="132" t="s">
        <v>0</v>
      </c>
    </row>
    <row r="155" spans="2:14" x14ac:dyDescent="0.25">
      <c r="B155" s="131" t="s">
        <v>113</v>
      </c>
      <c r="C155" t="s">
        <v>152</v>
      </c>
      <c r="D155"/>
      <c r="E155"/>
      <c r="F155" t="s">
        <v>132</v>
      </c>
      <c r="G155" t="s">
        <v>403</v>
      </c>
      <c r="H155" t="s">
        <v>223</v>
      </c>
      <c r="I155" t="s">
        <v>133</v>
      </c>
      <c r="J155" s="2"/>
      <c r="K155" s="2">
        <v>204531178</v>
      </c>
      <c r="L155" s="2">
        <v>206804217.86000001</v>
      </c>
      <c r="M155">
        <v>10.97</v>
      </c>
      <c r="N155" s="132" t="s">
        <v>0</v>
      </c>
    </row>
    <row r="156" spans="2:14" x14ac:dyDescent="0.25">
      <c r="B156" s="131" t="s">
        <v>113</v>
      </c>
      <c r="C156" t="s">
        <v>152</v>
      </c>
      <c r="D156"/>
      <c r="E156"/>
      <c r="F156" t="s">
        <v>132</v>
      </c>
      <c r="G156" t="s">
        <v>306</v>
      </c>
      <c r="H156" t="s">
        <v>224</v>
      </c>
      <c r="I156" t="s">
        <v>133</v>
      </c>
      <c r="J156" s="2"/>
      <c r="K156" s="2">
        <v>106788942</v>
      </c>
      <c r="L156" s="2">
        <v>107097672.05</v>
      </c>
      <c r="M156">
        <v>10.82</v>
      </c>
      <c r="N156" s="132" t="s">
        <v>0</v>
      </c>
    </row>
    <row r="157" spans="2:14" x14ac:dyDescent="0.25">
      <c r="B157" s="131" t="s">
        <v>113</v>
      </c>
      <c r="C157" t="s">
        <v>152</v>
      </c>
      <c r="D157"/>
      <c r="E157"/>
      <c r="F157" t="s">
        <v>132</v>
      </c>
      <c r="G157" t="s">
        <v>381</v>
      </c>
      <c r="H157" t="s">
        <v>404</v>
      </c>
      <c r="I157" t="s">
        <v>133</v>
      </c>
      <c r="J157" s="2"/>
      <c r="K157" s="2">
        <v>254953426</v>
      </c>
      <c r="L157" s="2">
        <v>254097746.24000001</v>
      </c>
      <c r="M157">
        <v>11.3</v>
      </c>
      <c r="N157" s="132" t="s">
        <v>0</v>
      </c>
    </row>
    <row r="158" spans="2:14" x14ac:dyDescent="0.25">
      <c r="B158" s="131" t="s">
        <v>113</v>
      </c>
      <c r="C158" t="s">
        <v>152</v>
      </c>
      <c r="D158"/>
      <c r="E158"/>
      <c r="F158" t="s">
        <v>132</v>
      </c>
      <c r="G158" t="s">
        <v>405</v>
      </c>
      <c r="H158" t="s">
        <v>222</v>
      </c>
      <c r="I158" t="s">
        <v>133</v>
      </c>
      <c r="J158" s="2"/>
      <c r="K158" s="2">
        <v>30604931</v>
      </c>
      <c r="L158" s="2">
        <v>30049112.170000002</v>
      </c>
      <c r="M158">
        <v>11.5</v>
      </c>
      <c r="N158" s="132" t="s">
        <v>0</v>
      </c>
    </row>
    <row r="159" spans="2:14" x14ac:dyDescent="0.25">
      <c r="B159" s="131" t="s">
        <v>113</v>
      </c>
      <c r="C159" t="s">
        <v>152</v>
      </c>
      <c r="D159"/>
      <c r="E159"/>
      <c r="F159" t="s">
        <v>132</v>
      </c>
      <c r="G159" t="s">
        <v>405</v>
      </c>
      <c r="H159" t="s">
        <v>406</v>
      </c>
      <c r="I159" t="s">
        <v>133</v>
      </c>
      <c r="J159" s="2"/>
      <c r="K159" s="2">
        <v>28576877</v>
      </c>
      <c r="L159" s="2">
        <v>28046882.16</v>
      </c>
      <c r="M159">
        <v>11.75</v>
      </c>
      <c r="N159" s="132" t="s">
        <v>0</v>
      </c>
    </row>
    <row r="160" spans="2:14" x14ac:dyDescent="0.25">
      <c r="B160" s="131" t="s">
        <v>113</v>
      </c>
      <c r="C160" t="s">
        <v>152</v>
      </c>
      <c r="D160"/>
      <c r="E160"/>
      <c r="F160" t="s">
        <v>132</v>
      </c>
      <c r="G160" t="s">
        <v>405</v>
      </c>
      <c r="H160" t="s">
        <v>223</v>
      </c>
      <c r="I160" t="s">
        <v>133</v>
      </c>
      <c r="J160" s="2"/>
      <c r="K160" s="2">
        <v>64519335</v>
      </c>
      <c r="L160" s="2">
        <v>65134462.170000002</v>
      </c>
      <c r="M160">
        <v>10.97</v>
      </c>
      <c r="N160" s="132" t="s">
        <v>0</v>
      </c>
    </row>
    <row r="161" spans="2:14" x14ac:dyDescent="0.25">
      <c r="B161" s="131" t="s">
        <v>113</v>
      </c>
      <c r="C161" t="s">
        <v>152</v>
      </c>
      <c r="D161"/>
      <c r="E161"/>
      <c r="F161" t="s">
        <v>132</v>
      </c>
      <c r="G161" t="s">
        <v>407</v>
      </c>
      <c r="H161" t="s">
        <v>404</v>
      </c>
      <c r="I161" t="s">
        <v>133</v>
      </c>
      <c r="J161" s="2"/>
      <c r="K161" s="2">
        <v>253328083</v>
      </c>
      <c r="L161" s="2">
        <v>254102474.81999999</v>
      </c>
      <c r="M161">
        <v>11.3</v>
      </c>
      <c r="N161" s="132" t="s">
        <v>0</v>
      </c>
    </row>
    <row r="162" spans="2:14" x14ac:dyDescent="0.25">
      <c r="B162" s="131" t="s">
        <v>113</v>
      </c>
      <c r="C162" t="s">
        <v>152</v>
      </c>
      <c r="D162"/>
      <c r="E162"/>
      <c r="F162" t="s">
        <v>132</v>
      </c>
      <c r="G162" t="s">
        <v>408</v>
      </c>
      <c r="H162" t="s">
        <v>404</v>
      </c>
      <c r="I162" t="s">
        <v>133</v>
      </c>
      <c r="J162" s="2"/>
      <c r="K162" s="2">
        <v>253792466</v>
      </c>
      <c r="L162" s="2">
        <v>254102509.03999999</v>
      </c>
      <c r="M162">
        <v>11.3</v>
      </c>
      <c r="N162" s="132" t="s">
        <v>0</v>
      </c>
    </row>
    <row r="163" spans="2:14" x14ac:dyDescent="0.25">
      <c r="B163" s="131" t="s">
        <v>147</v>
      </c>
      <c r="C163" t="s">
        <v>126</v>
      </c>
      <c r="D163"/>
      <c r="E163"/>
      <c r="F163" t="s">
        <v>132</v>
      </c>
      <c r="G163" t="s">
        <v>409</v>
      </c>
      <c r="H163" t="s">
        <v>225</v>
      </c>
      <c r="I163" t="s">
        <v>133</v>
      </c>
      <c r="J163" s="2"/>
      <c r="K163" s="2">
        <v>5029729</v>
      </c>
      <c r="L163" s="2">
        <v>5059437.17</v>
      </c>
      <c r="M163">
        <v>15.5</v>
      </c>
      <c r="N163" s="132" t="s">
        <v>0</v>
      </c>
    </row>
    <row r="164" spans="2:14" x14ac:dyDescent="0.25">
      <c r="B164" s="131" t="s">
        <v>147</v>
      </c>
      <c r="C164" t="s">
        <v>126</v>
      </c>
      <c r="D164"/>
      <c r="E164"/>
      <c r="F164" t="s">
        <v>132</v>
      </c>
      <c r="G164" t="s">
        <v>410</v>
      </c>
      <c r="H164" t="s">
        <v>225</v>
      </c>
      <c r="I164" t="s">
        <v>133</v>
      </c>
      <c r="J164" s="2"/>
      <c r="K164" s="2">
        <v>9064973</v>
      </c>
      <c r="L164" s="2">
        <v>9106986.7300000004</v>
      </c>
      <c r="M164">
        <v>15.5</v>
      </c>
      <c r="N164" s="132" t="s">
        <v>0</v>
      </c>
    </row>
    <row r="165" spans="2:14" x14ac:dyDescent="0.25">
      <c r="B165" s="131" t="s">
        <v>147</v>
      </c>
      <c r="C165" t="s">
        <v>126</v>
      </c>
      <c r="D165"/>
      <c r="E165"/>
      <c r="F165" t="s">
        <v>132</v>
      </c>
      <c r="G165" t="s">
        <v>411</v>
      </c>
      <c r="H165" t="s">
        <v>225</v>
      </c>
      <c r="I165" t="s">
        <v>133</v>
      </c>
      <c r="J165" s="2"/>
      <c r="K165" s="2">
        <v>4030577</v>
      </c>
      <c r="L165" s="2">
        <v>4047550.38</v>
      </c>
      <c r="M165">
        <v>15.5</v>
      </c>
      <c r="N165" s="132" t="s">
        <v>0</v>
      </c>
    </row>
    <row r="166" spans="2:14" x14ac:dyDescent="0.25">
      <c r="B166" s="131" t="s">
        <v>147</v>
      </c>
      <c r="C166" t="s">
        <v>126</v>
      </c>
      <c r="D166"/>
      <c r="E166"/>
      <c r="F166" t="s">
        <v>132</v>
      </c>
      <c r="G166" t="s">
        <v>412</v>
      </c>
      <c r="H166" t="s">
        <v>225</v>
      </c>
      <c r="I166" t="s">
        <v>133</v>
      </c>
      <c r="J166" s="2"/>
      <c r="K166" s="2">
        <v>4035671</v>
      </c>
      <c r="L166" s="2">
        <v>4047549.62</v>
      </c>
      <c r="M166">
        <v>15.5</v>
      </c>
      <c r="N166" s="132" t="s">
        <v>0</v>
      </c>
    </row>
    <row r="167" spans="2:14" x14ac:dyDescent="0.25">
      <c r="B167" s="131" t="s">
        <v>147</v>
      </c>
      <c r="C167" t="s">
        <v>126</v>
      </c>
      <c r="D167"/>
      <c r="E167"/>
      <c r="F167" t="s">
        <v>132</v>
      </c>
      <c r="G167" t="s">
        <v>342</v>
      </c>
      <c r="H167" t="s">
        <v>225</v>
      </c>
      <c r="I167" t="s">
        <v>133</v>
      </c>
      <c r="J167" s="2"/>
      <c r="K167" s="2">
        <v>90038222</v>
      </c>
      <c r="L167" s="2">
        <v>91069745.859999999</v>
      </c>
      <c r="M167">
        <v>15.5</v>
      </c>
      <c r="N167" s="132" t="s">
        <v>0</v>
      </c>
    </row>
    <row r="168" spans="2:14" x14ac:dyDescent="0.25">
      <c r="B168" s="131" t="s">
        <v>147</v>
      </c>
      <c r="C168" t="s">
        <v>126</v>
      </c>
      <c r="D168"/>
      <c r="E168"/>
      <c r="F168" t="s">
        <v>132</v>
      </c>
      <c r="G168" t="s">
        <v>413</v>
      </c>
      <c r="H168" t="s">
        <v>225</v>
      </c>
      <c r="I168" t="s">
        <v>133</v>
      </c>
      <c r="J168" s="2"/>
      <c r="K168" s="2">
        <v>97198509</v>
      </c>
      <c r="L168" s="2">
        <v>93796567.480000004</v>
      </c>
      <c r="M168">
        <v>15.5</v>
      </c>
      <c r="N168" s="132" t="s">
        <v>0</v>
      </c>
    </row>
    <row r="169" spans="2:14" x14ac:dyDescent="0.25">
      <c r="B169" s="131" t="s">
        <v>113</v>
      </c>
      <c r="C169" t="s">
        <v>127</v>
      </c>
      <c r="D169" t="s">
        <v>173</v>
      </c>
      <c r="E169"/>
      <c r="F169" t="s">
        <v>132</v>
      </c>
      <c r="G169" t="s">
        <v>414</v>
      </c>
      <c r="H169" t="s">
        <v>226</v>
      </c>
      <c r="I169" t="s">
        <v>133</v>
      </c>
      <c r="J169" s="2"/>
      <c r="K169" s="2">
        <v>15151029</v>
      </c>
      <c r="L169" s="2">
        <v>15155913.59</v>
      </c>
      <c r="M169">
        <v>12.25</v>
      </c>
      <c r="N169" s="132" t="s">
        <v>0</v>
      </c>
    </row>
    <row r="170" spans="2:14" x14ac:dyDescent="0.25">
      <c r="B170" s="131" t="s">
        <v>113</v>
      </c>
      <c r="C170" t="s">
        <v>127</v>
      </c>
      <c r="D170" t="s">
        <v>173</v>
      </c>
      <c r="E170"/>
      <c r="F170" t="s">
        <v>132</v>
      </c>
      <c r="G170" t="s">
        <v>414</v>
      </c>
      <c r="H170" t="s">
        <v>227</v>
      </c>
      <c r="I170" t="s">
        <v>133</v>
      </c>
      <c r="J170" s="2"/>
      <c r="K170" s="2">
        <v>10024111</v>
      </c>
      <c r="L170" s="2">
        <v>10035891.51</v>
      </c>
      <c r="M170">
        <v>11</v>
      </c>
      <c r="N170" s="132" t="s">
        <v>0</v>
      </c>
    </row>
    <row r="171" spans="2:14" x14ac:dyDescent="0.25">
      <c r="B171" s="131" t="s">
        <v>113</v>
      </c>
      <c r="C171" t="s">
        <v>127</v>
      </c>
      <c r="D171" t="s">
        <v>173</v>
      </c>
      <c r="E171"/>
      <c r="F171" t="s">
        <v>132</v>
      </c>
      <c r="G171" t="s">
        <v>415</v>
      </c>
      <c r="H171" t="s">
        <v>226</v>
      </c>
      <c r="I171" t="s">
        <v>133</v>
      </c>
      <c r="J171" s="2"/>
      <c r="K171" s="2">
        <v>7098673</v>
      </c>
      <c r="L171" s="2">
        <v>7072849.0899999999</v>
      </c>
      <c r="M171">
        <v>12.25</v>
      </c>
      <c r="N171" s="132" t="s">
        <v>0</v>
      </c>
    </row>
    <row r="172" spans="2:14" x14ac:dyDescent="0.25">
      <c r="B172" s="131" t="s">
        <v>113</v>
      </c>
      <c r="C172" t="s">
        <v>127</v>
      </c>
      <c r="D172" t="s">
        <v>173</v>
      </c>
      <c r="E172"/>
      <c r="F172" t="s">
        <v>132</v>
      </c>
      <c r="G172" t="s">
        <v>416</v>
      </c>
      <c r="H172" t="s">
        <v>226</v>
      </c>
      <c r="I172" t="s">
        <v>133</v>
      </c>
      <c r="J172" s="2"/>
      <c r="K172" s="2">
        <v>17251039</v>
      </c>
      <c r="L172" s="2">
        <v>17176919.460000001</v>
      </c>
      <c r="M172">
        <v>12.25</v>
      </c>
      <c r="N172" s="132" t="s">
        <v>0</v>
      </c>
    </row>
    <row r="173" spans="2:14" x14ac:dyDescent="0.25">
      <c r="B173" s="131" t="s">
        <v>113</v>
      </c>
      <c r="C173" t="s">
        <v>127</v>
      </c>
      <c r="D173" t="s">
        <v>173</v>
      </c>
      <c r="E173"/>
      <c r="F173" t="s">
        <v>132</v>
      </c>
      <c r="G173" t="s">
        <v>417</v>
      </c>
      <c r="H173" t="s">
        <v>228</v>
      </c>
      <c r="I173" t="s">
        <v>133</v>
      </c>
      <c r="J173" s="2"/>
      <c r="K173" s="2">
        <v>10250478</v>
      </c>
      <c r="L173" s="2">
        <v>10018635.17</v>
      </c>
      <c r="M173">
        <v>13.25</v>
      </c>
      <c r="N173" s="132" t="s">
        <v>0</v>
      </c>
    </row>
    <row r="174" spans="2:14" x14ac:dyDescent="0.25">
      <c r="B174" s="131" t="s">
        <v>113</v>
      </c>
      <c r="C174" t="s">
        <v>127</v>
      </c>
      <c r="D174" t="s">
        <v>173</v>
      </c>
      <c r="E174"/>
      <c r="F174" t="s">
        <v>132</v>
      </c>
      <c r="G174" t="s">
        <v>418</v>
      </c>
      <c r="H174" t="s">
        <v>226</v>
      </c>
      <c r="I174" t="s">
        <v>133</v>
      </c>
      <c r="J174" s="2"/>
      <c r="K174" s="2">
        <v>10070481</v>
      </c>
      <c r="L174" s="2">
        <v>10103745.470000001</v>
      </c>
      <c r="M174">
        <v>12.25</v>
      </c>
      <c r="N174" s="132" t="s">
        <v>0</v>
      </c>
    </row>
    <row r="175" spans="2:14" x14ac:dyDescent="0.25">
      <c r="B175" s="131" t="s">
        <v>113</v>
      </c>
      <c r="C175" t="s">
        <v>127</v>
      </c>
      <c r="D175" t="s">
        <v>173</v>
      </c>
      <c r="E175"/>
      <c r="F175" t="s">
        <v>132</v>
      </c>
      <c r="G175" t="s">
        <v>419</v>
      </c>
      <c r="H175" t="s">
        <v>228</v>
      </c>
      <c r="I175" t="s">
        <v>133</v>
      </c>
      <c r="J175" s="2"/>
      <c r="K175" s="2">
        <v>8238138</v>
      </c>
      <c r="L175" s="2">
        <v>8014598.8200000003</v>
      </c>
      <c r="M175">
        <v>13.25</v>
      </c>
      <c r="N175" s="132" t="s">
        <v>0</v>
      </c>
    </row>
    <row r="176" spans="2:14" x14ac:dyDescent="0.25">
      <c r="B176" s="131" t="s">
        <v>113</v>
      </c>
      <c r="C176" t="s">
        <v>127</v>
      </c>
      <c r="D176" t="s">
        <v>173</v>
      </c>
      <c r="E176"/>
      <c r="F176" t="s">
        <v>132</v>
      </c>
      <c r="G176" t="s">
        <v>420</v>
      </c>
      <c r="H176" t="s">
        <v>226</v>
      </c>
      <c r="I176" t="s">
        <v>133</v>
      </c>
      <c r="J176" s="2"/>
      <c r="K176" s="2">
        <v>50671235</v>
      </c>
      <c r="L176" s="2">
        <v>50520242.170000002</v>
      </c>
      <c r="M176">
        <v>12.25</v>
      </c>
      <c r="N176" s="132" t="s">
        <v>0</v>
      </c>
    </row>
    <row r="177" spans="2:14" x14ac:dyDescent="0.25">
      <c r="B177" s="131" t="s">
        <v>113</v>
      </c>
      <c r="C177" t="s">
        <v>127</v>
      </c>
      <c r="D177" t="s">
        <v>173</v>
      </c>
      <c r="E177"/>
      <c r="F177" t="s">
        <v>132</v>
      </c>
      <c r="G177" t="s">
        <v>421</v>
      </c>
      <c r="H177" t="s">
        <v>227</v>
      </c>
      <c r="I177" t="s">
        <v>133</v>
      </c>
      <c r="J177" s="2"/>
      <c r="K177" s="2">
        <v>14817537</v>
      </c>
      <c r="L177" s="2">
        <v>14782625.15</v>
      </c>
      <c r="M177">
        <v>11.37</v>
      </c>
      <c r="N177" s="132" t="s">
        <v>0</v>
      </c>
    </row>
    <row r="178" spans="2:14" x14ac:dyDescent="0.25">
      <c r="B178" s="131" t="s">
        <v>113</v>
      </c>
      <c r="C178" t="s">
        <v>127</v>
      </c>
      <c r="D178" t="s">
        <v>173</v>
      </c>
      <c r="E178"/>
      <c r="F178" t="s">
        <v>132</v>
      </c>
      <c r="G178" t="s">
        <v>422</v>
      </c>
      <c r="H178" t="s">
        <v>229</v>
      </c>
      <c r="I178" t="s">
        <v>133</v>
      </c>
      <c r="J178" s="2"/>
      <c r="K178" s="2">
        <v>20509368</v>
      </c>
      <c r="L178" s="2">
        <v>20379140.84</v>
      </c>
      <c r="M178">
        <v>11.2</v>
      </c>
      <c r="N178" s="132" t="s">
        <v>0</v>
      </c>
    </row>
    <row r="179" spans="2:14" x14ac:dyDescent="0.25">
      <c r="B179" s="131" t="s">
        <v>113</v>
      </c>
      <c r="C179" t="s">
        <v>127</v>
      </c>
      <c r="D179" t="s">
        <v>173</v>
      </c>
      <c r="E179"/>
      <c r="F179" t="s">
        <v>132</v>
      </c>
      <c r="G179" t="s">
        <v>423</v>
      </c>
      <c r="H179" t="s">
        <v>230</v>
      </c>
      <c r="I179" t="s">
        <v>133</v>
      </c>
      <c r="J179" s="2"/>
      <c r="K179" s="2">
        <v>61127672</v>
      </c>
      <c r="L179" s="2">
        <v>60624083.289999999</v>
      </c>
      <c r="M179">
        <v>12.25</v>
      </c>
      <c r="N179" s="132" t="s">
        <v>0</v>
      </c>
    </row>
    <row r="180" spans="2:14" x14ac:dyDescent="0.25">
      <c r="B180" s="131" t="s">
        <v>113</v>
      </c>
      <c r="C180" t="s">
        <v>127</v>
      </c>
      <c r="D180" t="s">
        <v>173</v>
      </c>
      <c r="E180"/>
      <c r="F180" t="s">
        <v>132</v>
      </c>
      <c r="G180" t="s">
        <v>424</v>
      </c>
      <c r="H180" t="s">
        <v>228</v>
      </c>
      <c r="I180" t="s">
        <v>133</v>
      </c>
      <c r="J180" s="2"/>
      <c r="K180" s="2">
        <v>56357669</v>
      </c>
      <c r="L180" s="2">
        <v>55102916.789999999</v>
      </c>
      <c r="M180">
        <v>13.25</v>
      </c>
      <c r="N180" s="132" t="s">
        <v>0</v>
      </c>
    </row>
    <row r="181" spans="2:14" x14ac:dyDescent="0.25">
      <c r="B181" s="131" t="s">
        <v>113</v>
      </c>
      <c r="C181" t="s">
        <v>127</v>
      </c>
      <c r="D181" t="s">
        <v>173</v>
      </c>
      <c r="E181"/>
      <c r="F181" t="s">
        <v>132</v>
      </c>
      <c r="G181" t="s">
        <v>425</v>
      </c>
      <c r="H181" t="s">
        <v>231</v>
      </c>
      <c r="I181" t="s">
        <v>133</v>
      </c>
      <c r="J181" s="2"/>
      <c r="K181" s="2">
        <v>50673973</v>
      </c>
      <c r="L181" s="2">
        <v>50656071.630000003</v>
      </c>
      <c r="M181">
        <v>12</v>
      </c>
      <c r="N181" s="132" t="s">
        <v>0</v>
      </c>
    </row>
    <row r="182" spans="2:14" x14ac:dyDescent="0.25">
      <c r="B182" s="131" t="s">
        <v>113</v>
      </c>
      <c r="C182" t="s">
        <v>127</v>
      </c>
      <c r="D182" t="s">
        <v>173</v>
      </c>
      <c r="E182"/>
      <c r="F182" t="s">
        <v>132</v>
      </c>
      <c r="G182" t="s">
        <v>426</v>
      </c>
      <c r="H182" t="s">
        <v>228</v>
      </c>
      <c r="I182" t="s">
        <v>133</v>
      </c>
      <c r="J182" s="2"/>
      <c r="K182" s="2">
        <v>1007624</v>
      </c>
      <c r="L182" s="2">
        <v>1001863.28</v>
      </c>
      <c r="M182">
        <v>13.25</v>
      </c>
      <c r="N182" s="132" t="s">
        <v>0</v>
      </c>
    </row>
    <row r="183" spans="2:14" x14ac:dyDescent="0.25">
      <c r="B183" s="131" t="s">
        <v>113</v>
      </c>
      <c r="C183" t="s">
        <v>127</v>
      </c>
      <c r="D183" t="s">
        <v>173</v>
      </c>
      <c r="E183"/>
      <c r="F183" t="s">
        <v>132</v>
      </c>
      <c r="G183" t="s">
        <v>427</v>
      </c>
      <c r="H183" t="s">
        <v>232</v>
      </c>
      <c r="I183" t="s">
        <v>133</v>
      </c>
      <c r="J183" s="2"/>
      <c r="K183" s="2">
        <v>5056713</v>
      </c>
      <c r="L183" s="2">
        <v>5050359.99</v>
      </c>
      <c r="M183">
        <v>11.5</v>
      </c>
      <c r="N183" s="132" t="s">
        <v>0</v>
      </c>
    </row>
    <row r="184" spans="2:14" x14ac:dyDescent="0.25">
      <c r="B184" s="131" t="s">
        <v>113</v>
      </c>
      <c r="C184" t="s">
        <v>127</v>
      </c>
      <c r="D184" t="s">
        <v>173</v>
      </c>
      <c r="E184"/>
      <c r="F184" t="s">
        <v>132</v>
      </c>
      <c r="G184" t="s">
        <v>428</v>
      </c>
      <c r="H184" t="s">
        <v>233</v>
      </c>
      <c r="I184" t="s">
        <v>133</v>
      </c>
      <c r="J184" s="2"/>
      <c r="K184" s="2">
        <v>145305892</v>
      </c>
      <c r="L184" s="2">
        <v>145217377.61000001</v>
      </c>
      <c r="M184">
        <v>11</v>
      </c>
      <c r="N184" s="132" t="s">
        <v>0</v>
      </c>
    </row>
    <row r="185" spans="2:14" x14ac:dyDescent="0.25">
      <c r="B185" s="131" t="s">
        <v>113</v>
      </c>
      <c r="C185" t="s">
        <v>127</v>
      </c>
      <c r="D185" t="s">
        <v>173</v>
      </c>
      <c r="E185"/>
      <c r="F185" t="s">
        <v>132</v>
      </c>
      <c r="G185" t="s">
        <v>429</v>
      </c>
      <c r="H185" t="s">
        <v>228</v>
      </c>
      <c r="I185" t="s">
        <v>133</v>
      </c>
      <c r="J185" s="2"/>
      <c r="K185" s="2">
        <v>5150650</v>
      </c>
      <c r="L185" s="2">
        <v>5009129.22</v>
      </c>
      <c r="M185">
        <v>13.25</v>
      </c>
      <c r="N185" s="132" t="s">
        <v>0</v>
      </c>
    </row>
    <row r="186" spans="2:14" x14ac:dyDescent="0.25">
      <c r="B186" s="131" t="s">
        <v>113</v>
      </c>
      <c r="C186" t="s">
        <v>153</v>
      </c>
      <c r="D186"/>
      <c r="E186"/>
      <c r="F186" t="s">
        <v>132</v>
      </c>
      <c r="G186" t="s">
        <v>430</v>
      </c>
      <c r="H186" t="s">
        <v>234</v>
      </c>
      <c r="I186" t="s">
        <v>133</v>
      </c>
      <c r="J186" s="2"/>
      <c r="K186" s="2">
        <v>1012821</v>
      </c>
      <c r="L186" s="2">
        <v>1023263.28</v>
      </c>
      <c r="M186">
        <v>13</v>
      </c>
      <c r="N186" s="132" t="s">
        <v>0</v>
      </c>
    </row>
    <row r="187" spans="2:14" x14ac:dyDescent="0.25">
      <c r="B187" s="131" t="s">
        <v>113</v>
      </c>
      <c r="C187" t="s">
        <v>153</v>
      </c>
      <c r="D187"/>
      <c r="E187"/>
      <c r="F187" t="s">
        <v>132</v>
      </c>
      <c r="G187" t="s">
        <v>431</v>
      </c>
      <c r="H187" t="s">
        <v>234</v>
      </c>
      <c r="I187" t="s">
        <v>133</v>
      </c>
      <c r="J187" s="2"/>
      <c r="K187" s="2">
        <v>1022438</v>
      </c>
      <c r="L187" s="2">
        <v>1023755.93</v>
      </c>
      <c r="M187">
        <v>13</v>
      </c>
      <c r="N187" s="132" t="s">
        <v>0</v>
      </c>
    </row>
    <row r="188" spans="2:14" x14ac:dyDescent="0.25">
      <c r="B188" s="131" t="s">
        <v>113</v>
      </c>
      <c r="C188" t="s">
        <v>153</v>
      </c>
      <c r="D188"/>
      <c r="E188"/>
      <c r="F188" t="s">
        <v>132</v>
      </c>
      <c r="G188" t="s">
        <v>311</v>
      </c>
      <c r="H188" t="s">
        <v>234</v>
      </c>
      <c r="I188" t="s">
        <v>133</v>
      </c>
      <c r="J188" s="2"/>
      <c r="K188" s="2">
        <v>1023863</v>
      </c>
      <c r="L188" s="2">
        <v>1023752.76</v>
      </c>
      <c r="M188">
        <v>13</v>
      </c>
      <c r="N188" s="132" t="s">
        <v>0</v>
      </c>
    </row>
    <row r="189" spans="2:14" x14ac:dyDescent="0.25">
      <c r="B189" s="131" t="s">
        <v>113</v>
      </c>
      <c r="C189" t="s">
        <v>153</v>
      </c>
      <c r="D189"/>
      <c r="E189"/>
      <c r="F189" t="s">
        <v>132</v>
      </c>
      <c r="G189" t="s">
        <v>432</v>
      </c>
      <c r="H189" t="s">
        <v>234</v>
      </c>
      <c r="I189" t="s">
        <v>133</v>
      </c>
      <c r="J189" s="2"/>
      <c r="K189" s="2">
        <v>2008549</v>
      </c>
      <c r="L189" s="2">
        <v>2047478.43</v>
      </c>
      <c r="M189">
        <v>13</v>
      </c>
      <c r="N189" s="132" t="s">
        <v>0</v>
      </c>
    </row>
    <row r="190" spans="2:14" x14ac:dyDescent="0.25">
      <c r="B190" s="131" t="s">
        <v>113</v>
      </c>
      <c r="C190" t="s">
        <v>153</v>
      </c>
      <c r="D190"/>
      <c r="E190"/>
      <c r="F190" t="s">
        <v>132</v>
      </c>
      <c r="G190" t="s">
        <v>355</v>
      </c>
      <c r="H190" t="s">
        <v>234</v>
      </c>
      <c r="I190" t="s">
        <v>133</v>
      </c>
      <c r="J190" s="2"/>
      <c r="K190" s="2">
        <v>1007125</v>
      </c>
      <c r="L190" s="2">
        <v>1023750.18</v>
      </c>
      <c r="M190">
        <v>13</v>
      </c>
      <c r="N190" s="132" t="s">
        <v>0</v>
      </c>
    </row>
    <row r="191" spans="2:14" x14ac:dyDescent="0.25">
      <c r="B191" s="131" t="s">
        <v>113</v>
      </c>
      <c r="C191" t="s">
        <v>153</v>
      </c>
      <c r="D191"/>
      <c r="E191"/>
      <c r="F191" t="s">
        <v>132</v>
      </c>
      <c r="G191" t="s">
        <v>388</v>
      </c>
      <c r="H191" t="s">
        <v>235</v>
      </c>
      <c r="I191" t="s">
        <v>133</v>
      </c>
      <c r="J191" s="2"/>
      <c r="K191" s="2">
        <v>2026629</v>
      </c>
      <c r="L191" s="2">
        <v>2049455.38</v>
      </c>
      <c r="M191">
        <v>13.5</v>
      </c>
      <c r="N191" s="132" t="s">
        <v>0</v>
      </c>
    </row>
    <row r="192" spans="2:14" x14ac:dyDescent="0.25">
      <c r="B192" s="131" t="s">
        <v>113</v>
      </c>
      <c r="C192" t="s">
        <v>153</v>
      </c>
      <c r="D192"/>
      <c r="E192"/>
      <c r="F192" t="s">
        <v>132</v>
      </c>
      <c r="G192" t="s">
        <v>358</v>
      </c>
      <c r="H192" t="s">
        <v>234</v>
      </c>
      <c r="I192" t="s">
        <v>133</v>
      </c>
      <c r="J192" s="2"/>
      <c r="K192" s="2">
        <v>1014602</v>
      </c>
      <c r="L192" s="2">
        <v>1023765.56</v>
      </c>
      <c r="M192">
        <v>13</v>
      </c>
      <c r="N192" s="132" t="s">
        <v>0</v>
      </c>
    </row>
    <row r="193" spans="2:14" x14ac:dyDescent="0.25">
      <c r="B193" s="131" t="s">
        <v>113</v>
      </c>
      <c r="C193" t="s">
        <v>153</v>
      </c>
      <c r="D193"/>
      <c r="E193"/>
      <c r="F193" t="s">
        <v>132</v>
      </c>
      <c r="G193" t="s">
        <v>433</v>
      </c>
      <c r="H193" t="s">
        <v>236</v>
      </c>
      <c r="I193" t="s">
        <v>133</v>
      </c>
      <c r="J193" s="2"/>
      <c r="K193" s="2">
        <v>6920047</v>
      </c>
      <c r="L193" s="2">
        <v>6154199.7199999997</v>
      </c>
      <c r="M193">
        <v>15.5</v>
      </c>
      <c r="N193" s="132" t="s">
        <v>0</v>
      </c>
    </row>
    <row r="194" spans="2:14" x14ac:dyDescent="0.25">
      <c r="B194" s="131" t="s">
        <v>113</v>
      </c>
      <c r="C194" t="s">
        <v>153</v>
      </c>
      <c r="D194"/>
      <c r="E194"/>
      <c r="F194" t="s">
        <v>132</v>
      </c>
      <c r="G194" t="s">
        <v>321</v>
      </c>
      <c r="H194" t="s">
        <v>234</v>
      </c>
      <c r="I194" t="s">
        <v>133</v>
      </c>
      <c r="J194" s="2"/>
      <c r="K194" s="2">
        <v>2044876</v>
      </c>
      <c r="L194" s="2">
        <v>2047520.06</v>
      </c>
      <c r="M194">
        <v>13</v>
      </c>
      <c r="N194" s="132" t="s">
        <v>0</v>
      </c>
    </row>
    <row r="195" spans="2:14" x14ac:dyDescent="0.25">
      <c r="B195" s="131" t="s">
        <v>113</v>
      </c>
      <c r="C195" t="s">
        <v>153</v>
      </c>
      <c r="D195"/>
      <c r="E195"/>
      <c r="F195" t="s">
        <v>132</v>
      </c>
      <c r="G195" t="s">
        <v>434</v>
      </c>
      <c r="H195" t="s">
        <v>237</v>
      </c>
      <c r="I195" t="s">
        <v>133</v>
      </c>
      <c r="J195" s="2"/>
      <c r="K195" s="2">
        <v>10032054</v>
      </c>
      <c r="L195" s="2">
        <v>10017473.51</v>
      </c>
      <c r="M195">
        <v>13</v>
      </c>
      <c r="N195" s="132" t="s">
        <v>0</v>
      </c>
    </row>
    <row r="196" spans="2:14" x14ac:dyDescent="0.25">
      <c r="B196" s="131" t="s">
        <v>113</v>
      </c>
      <c r="C196" t="s">
        <v>153</v>
      </c>
      <c r="D196"/>
      <c r="E196"/>
      <c r="F196" t="s">
        <v>132</v>
      </c>
      <c r="G196" t="s">
        <v>435</v>
      </c>
      <c r="H196" t="s">
        <v>234</v>
      </c>
      <c r="I196" t="s">
        <v>133</v>
      </c>
      <c r="J196" s="2"/>
      <c r="K196" s="2">
        <v>2004987</v>
      </c>
      <c r="L196" s="2">
        <v>2047466.64</v>
      </c>
      <c r="M196">
        <v>13</v>
      </c>
      <c r="N196" s="132" t="s">
        <v>0</v>
      </c>
    </row>
    <row r="197" spans="2:14" x14ac:dyDescent="0.25">
      <c r="B197" s="131" t="s">
        <v>113</v>
      </c>
      <c r="C197" t="s">
        <v>153</v>
      </c>
      <c r="D197"/>
      <c r="E197"/>
      <c r="F197" t="s">
        <v>132</v>
      </c>
      <c r="G197" t="s">
        <v>436</v>
      </c>
      <c r="H197" t="s">
        <v>187</v>
      </c>
      <c r="I197" t="s">
        <v>133</v>
      </c>
      <c r="J197" s="2"/>
      <c r="K197" s="2">
        <v>1017809</v>
      </c>
      <c r="L197" s="2">
        <v>1001888.51</v>
      </c>
      <c r="M197">
        <v>13</v>
      </c>
      <c r="N197" s="132" t="s">
        <v>0</v>
      </c>
    </row>
    <row r="198" spans="2:14" x14ac:dyDescent="0.25">
      <c r="B198" s="131" t="s">
        <v>113</v>
      </c>
      <c r="C198" t="s">
        <v>153</v>
      </c>
      <c r="D198"/>
      <c r="E198"/>
      <c r="F198" t="s">
        <v>132</v>
      </c>
      <c r="G198" t="s">
        <v>437</v>
      </c>
      <c r="H198" t="s">
        <v>234</v>
      </c>
      <c r="I198" t="s">
        <v>133</v>
      </c>
      <c r="J198" s="2"/>
      <c r="K198" s="2">
        <v>1009615</v>
      </c>
      <c r="L198" s="2">
        <v>1023761.55</v>
      </c>
      <c r="M198">
        <v>13</v>
      </c>
      <c r="N198" s="132" t="s">
        <v>0</v>
      </c>
    </row>
    <row r="199" spans="2:14" x14ac:dyDescent="0.25">
      <c r="B199" s="131" t="s">
        <v>113</v>
      </c>
      <c r="C199" t="s">
        <v>153</v>
      </c>
      <c r="D199"/>
      <c r="E199"/>
      <c r="F199" t="s">
        <v>132</v>
      </c>
      <c r="G199" t="s">
        <v>438</v>
      </c>
      <c r="H199" t="s">
        <v>237</v>
      </c>
      <c r="I199" t="s">
        <v>133</v>
      </c>
      <c r="J199" s="2"/>
      <c r="K199" s="2">
        <v>14373972</v>
      </c>
      <c r="L199" s="2">
        <v>14024682.960000001</v>
      </c>
      <c r="M199">
        <v>13</v>
      </c>
      <c r="N199" s="132" t="s">
        <v>0</v>
      </c>
    </row>
    <row r="200" spans="2:14" x14ac:dyDescent="0.25">
      <c r="B200" s="131" t="s">
        <v>113</v>
      </c>
      <c r="C200" t="s">
        <v>153</v>
      </c>
      <c r="D200"/>
      <c r="E200"/>
      <c r="F200" t="s">
        <v>132</v>
      </c>
      <c r="G200" t="s">
        <v>439</v>
      </c>
      <c r="H200" t="s">
        <v>234</v>
      </c>
      <c r="I200" t="s">
        <v>133</v>
      </c>
      <c r="J200" s="2"/>
      <c r="K200" s="2">
        <v>10263561</v>
      </c>
      <c r="L200" s="2">
        <v>10237521.24</v>
      </c>
      <c r="M200">
        <v>13</v>
      </c>
      <c r="N200" s="132" t="s">
        <v>0</v>
      </c>
    </row>
    <row r="201" spans="2:14" x14ac:dyDescent="0.25">
      <c r="B201" s="131" t="s">
        <v>113</v>
      </c>
      <c r="C201" t="s">
        <v>153</v>
      </c>
      <c r="D201"/>
      <c r="E201"/>
      <c r="F201" t="s">
        <v>132</v>
      </c>
      <c r="G201" t="s">
        <v>440</v>
      </c>
      <c r="H201" t="s">
        <v>187</v>
      </c>
      <c r="I201" t="s">
        <v>133</v>
      </c>
      <c r="J201" s="2"/>
      <c r="K201" s="2">
        <v>12085480</v>
      </c>
      <c r="L201" s="2">
        <v>12022439.33</v>
      </c>
      <c r="M201">
        <v>13</v>
      </c>
      <c r="N201" s="132" t="s">
        <v>0</v>
      </c>
    </row>
    <row r="202" spans="2:14" x14ac:dyDescent="0.25">
      <c r="B202" s="131" t="s">
        <v>113</v>
      </c>
      <c r="C202" t="s">
        <v>153</v>
      </c>
      <c r="D202"/>
      <c r="E202"/>
      <c r="F202" t="s">
        <v>132</v>
      </c>
      <c r="G202" t="s">
        <v>441</v>
      </c>
      <c r="H202" t="s">
        <v>234</v>
      </c>
      <c r="I202" t="s">
        <v>133</v>
      </c>
      <c r="J202" s="2"/>
      <c r="K202" s="2">
        <v>10053426</v>
      </c>
      <c r="L202" s="2">
        <v>10237503.23</v>
      </c>
      <c r="M202">
        <v>13</v>
      </c>
      <c r="N202" s="132" t="s">
        <v>0</v>
      </c>
    </row>
    <row r="203" spans="2:14" x14ac:dyDescent="0.25">
      <c r="B203" s="131" t="s">
        <v>113</v>
      </c>
      <c r="C203" t="s">
        <v>153</v>
      </c>
      <c r="D203"/>
      <c r="E203"/>
      <c r="F203" t="s">
        <v>132</v>
      </c>
      <c r="G203" t="s">
        <v>417</v>
      </c>
      <c r="H203" t="s">
        <v>235</v>
      </c>
      <c r="I203" t="s">
        <v>133</v>
      </c>
      <c r="J203" s="2"/>
      <c r="K203" s="2">
        <v>15030127</v>
      </c>
      <c r="L203" s="2">
        <v>15280514.949999999</v>
      </c>
      <c r="M203">
        <v>13.5</v>
      </c>
      <c r="N203" s="132" t="s">
        <v>0</v>
      </c>
    </row>
    <row r="204" spans="2:14" x14ac:dyDescent="0.25">
      <c r="B204" s="131" t="s">
        <v>113</v>
      </c>
      <c r="C204" t="s">
        <v>153</v>
      </c>
      <c r="D204"/>
      <c r="E204"/>
      <c r="F204" t="s">
        <v>132</v>
      </c>
      <c r="G204" t="s">
        <v>442</v>
      </c>
      <c r="H204" t="s">
        <v>235</v>
      </c>
      <c r="I204" t="s">
        <v>133</v>
      </c>
      <c r="J204" s="2"/>
      <c r="K204" s="2">
        <v>18082756</v>
      </c>
      <c r="L204" s="2">
        <v>18336106.140000001</v>
      </c>
      <c r="M204">
        <v>13.5</v>
      </c>
      <c r="N204" s="132" t="s">
        <v>0</v>
      </c>
    </row>
    <row r="205" spans="2:14" x14ac:dyDescent="0.25">
      <c r="B205" s="131" t="s">
        <v>113</v>
      </c>
      <c r="C205" t="s">
        <v>153</v>
      </c>
      <c r="D205"/>
      <c r="E205"/>
      <c r="F205" t="s">
        <v>132</v>
      </c>
      <c r="G205" t="s">
        <v>443</v>
      </c>
      <c r="H205" t="s">
        <v>187</v>
      </c>
      <c r="I205" t="s">
        <v>133</v>
      </c>
      <c r="J205" s="2"/>
      <c r="K205" s="2">
        <v>35112191</v>
      </c>
      <c r="L205" s="2">
        <v>35064659.520000003</v>
      </c>
      <c r="M205">
        <v>13</v>
      </c>
      <c r="N205" s="132" t="s">
        <v>0</v>
      </c>
    </row>
    <row r="206" spans="2:14" x14ac:dyDescent="0.25">
      <c r="B206" s="131" t="s">
        <v>113</v>
      </c>
      <c r="C206" t="s">
        <v>153</v>
      </c>
      <c r="D206"/>
      <c r="E206"/>
      <c r="F206" t="s">
        <v>132</v>
      </c>
      <c r="G206" t="s">
        <v>444</v>
      </c>
      <c r="H206" t="s">
        <v>235</v>
      </c>
      <c r="I206" t="s">
        <v>133</v>
      </c>
      <c r="J206" s="2"/>
      <c r="K206" s="2">
        <v>20576986</v>
      </c>
      <c r="L206" s="2">
        <v>20494111.030000001</v>
      </c>
      <c r="M206">
        <v>13.5</v>
      </c>
      <c r="N206" s="132" t="s">
        <v>0</v>
      </c>
    </row>
    <row r="207" spans="2:14" x14ac:dyDescent="0.25">
      <c r="B207" s="131" t="s">
        <v>113</v>
      </c>
      <c r="C207" t="s">
        <v>153</v>
      </c>
      <c r="D207"/>
      <c r="E207"/>
      <c r="F207" t="s">
        <v>132</v>
      </c>
      <c r="G207" t="s">
        <v>445</v>
      </c>
      <c r="H207" t="s">
        <v>187</v>
      </c>
      <c r="I207" t="s">
        <v>133</v>
      </c>
      <c r="J207" s="2"/>
      <c r="K207" s="2">
        <v>40427397</v>
      </c>
      <c r="L207" s="2">
        <v>40075205.030000001</v>
      </c>
      <c r="M207">
        <v>13</v>
      </c>
      <c r="N207" s="132" t="s">
        <v>0</v>
      </c>
    </row>
    <row r="208" spans="2:14" x14ac:dyDescent="0.25">
      <c r="B208" s="131" t="s">
        <v>113</v>
      </c>
      <c r="C208" t="s">
        <v>153</v>
      </c>
      <c r="D208"/>
      <c r="E208"/>
      <c r="F208" t="s">
        <v>132</v>
      </c>
      <c r="G208" t="s">
        <v>446</v>
      </c>
      <c r="H208" t="s">
        <v>237</v>
      </c>
      <c r="I208" t="s">
        <v>133</v>
      </c>
      <c r="J208" s="2"/>
      <c r="K208" s="2">
        <v>20256437</v>
      </c>
      <c r="L208" s="2">
        <v>20036016.789999999</v>
      </c>
      <c r="M208">
        <v>13</v>
      </c>
      <c r="N208" s="132" t="s">
        <v>0</v>
      </c>
    </row>
    <row r="209" spans="2:14" x14ac:dyDescent="0.25">
      <c r="B209" s="131" t="s">
        <v>113</v>
      </c>
      <c r="C209" t="s">
        <v>153</v>
      </c>
      <c r="D209"/>
      <c r="E209"/>
      <c r="F209" t="s">
        <v>132</v>
      </c>
      <c r="G209" t="s">
        <v>370</v>
      </c>
      <c r="H209" t="s">
        <v>238</v>
      </c>
      <c r="I209" t="s">
        <v>133</v>
      </c>
      <c r="J209" s="2"/>
      <c r="K209" s="2">
        <v>23144429</v>
      </c>
      <c r="L209" s="2">
        <v>22469180.170000002</v>
      </c>
      <c r="M209">
        <v>15.75</v>
      </c>
      <c r="N209" s="132" t="s">
        <v>0</v>
      </c>
    </row>
    <row r="210" spans="2:14" x14ac:dyDescent="0.25">
      <c r="B210" s="131" t="s">
        <v>113</v>
      </c>
      <c r="C210" t="s">
        <v>153</v>
      </c>
      <c r="D210"/>
      <c r="E210"/>
      <c r="F210" t="s">
        <v>132</v>
      </c>
      <c r="G210" t="s">
        <v>447</v>
      </c>
      <c r="H210" t="s">
        <v>235</v>
      </c>
      <c r="I210" t="s">
        <v>133</v>
      </c>
      <c r="J210" s="2"/>
      <c r="K210" s="2">
        <v>10051781</v>
      </c>
      <c r="L210" s="2">
        <v>10247104.949999999</v>
      </c>
      <c r="M210">
        <v>13.5</v>
      </c>
      <c r="N210" s="132" t="s">
        <v>0</v>
      </c>
    </row>
    <row r="211" spans="2:14" x14ac:dyDescent="0.25">
      <c r="B211" s="131" t="s">
        <v>113</v>
      </c>
      <c r="C211" t="s">
        <v>153</v>
      </c>
      <c r="D211"/>
      <c r="E211"/>
      <c r="F211" t="s">
        <v>132</v>
      </c>
      <c r="G211" t="s">
        <v>448</v>
      </c>
      <c r="H211" t="s">
        <v>235</v>
      </c>
      <c r="I211" t="s">
        <v>133</v>
      </c>
      <c r="J211" s="2"/>
      <c r="K211" s="2">
        <v>6033287</v>
      </c>
      <c r="L211" s="2">
        <v>6148276.4299999997</v>
      </c>
      <c r="M211">
        <v>13.5</v>
      </c>
      <c r="N211" s="132" t="s">
        <v>0</v>
      </c>
    </row>
    <row r="212" spans="2:14" x14ac:dyDescent="0.25">
      <c r="B212" s="131" t="s">
        <v>113</v>
      </c>
      <c r="C212" t="s">
        <v>153</v>
      </c>
      <c r="D212"/>
      <c r="E212"/>
      <c r="F212" t="s">
        <v>132</v>
      </c>
      <c r="G212" t="s">
        <v>449</v>
      </c>
      <c r="H212" t="s">
        <v>192</v>
      </c>
      <c r="I212" t="s">
        <v>133</v>
      </c>
      <c r="J212" s="2"/>
      <c r="K212" s="2">
        <v>10394521</v>
      </c>
      <c r="L212" s="2">
        <v>10169080.25</v>
      </c>
      <c r="M212">
        <v>16</v>
      </c>
      <c r="N212" s="132" t="s">
        <v>0</v>
      </c>
    </row>
    <row r="213" spans="2:14" x14ac:dyDescent="0.25">
      <c r="B213" s="131" t="s">
        <v>113</v>
      </c>
      <c r="C213" t="s">
        <v>153</v>
      </c>
      <c r="D213"/>
      <c r="E213"/>
      <c r="F213" t="s">
        <v>132</v>
      </c>
      <c r="G213" t="s">
        <v>450</v>
      </c>
      <c r="H213" t="s">
        <v>237</v>
      </c>
      <c r="I213" t="s">
        <v>133</v>
      </c>
      <c r="J213" s="2"/>
      <c r="K213" s="2">
        <v>9182712</v>
      </c>
      <c r="L213" s="2">
        <v>9016211.7699999996</v>
      </c>
      <c r="M213">
        <v>13</v>
      </c>
      <c r="N213" s="132" t="s">
        <v>0</v>
      </c>
    </row>
    <row r="214" spans="2:14" x14ac:dyDescent="0.25">
      <c r="B214" s="131" t="s">
        <v>113</v>
      </c>
      <c r="C214" t="s">
        <v>153</v>
      </c>
      <c r="D214"/>
      <c r="E214"/>
      <c r="F214" t="s">
        <v>132</v>
      </c>
      <c r="G214" t="s">
        <v>451</v>
      </c>
      <c r="H214" t="s">
        <v>235</v>
      </c>
      <c r="I214" t="s">
        <v>133</v>
      </c>
      <c r="J214" s="2"/>
      <c r="K214" s="2">
        <v>3045491</v>
      </c>
      <c r="L214" s="2">
        <v>3074243.65</v>
      </c>
      <c r="M214">
        <v>13.5</v>
      </c>
      <c r="N214" s="132" t="s">
        <v>0</v>
      </c>
    </row>
    <row r="215" spans="2:14" x14ac:dyDescent="0.25">
      <c r="B215" s="131" t="s">
        <v>113</v>
      </c>
      <c r="C215" t="s">
        <v>153</v>
      </c>
      <c r="D215"/>
      <c r="E215"/>
      <c r="F215" t="s">
        <v>132</v>
      </c>
      <c r="G215" t="s">
        <v>452</v>
      </c>
      <c r="H215" t="s">
        <v>237</v>
      </c>
      <c r="I215" t="s">
        <v>133</v>
      </c>
      <c r="J215" s="2"/>
      <c r="K215" s="2">
        <v>22564164</v>
      </c>
      <c r="L215" s="2">
        <v>22039086.59</v>
      </c>
      <c r="M215">
        <v>13</v>
      </c>
      <c r="N215" s="132" t="s">
        <v>0</v>
      </c>
    </row>
    <row r="216" spans="2:14" x14ac:dyDescent="0.25">
      <c r="B216" s="131" t="s">
        <v>113</v>
      </c>
      <c r="C216" t="s">
        <v>153</v>
      </c>
      <c r="D216"/>
      <c r="E216"/>
      <c r="F216" t="s">
        <v>132</v>
      </c>
      <c r="G216" t="s">
        <v>453</v>
      </c>
      <c r="H216" t="s">
        <v>237</v>
      </c>
      <c r="I216" t="s">
        <v>133</v>
      </c>
      <c r="J216" s="2"/>
      <c r="K216" s="2">
        <v>18999999</v>
      </c>
      <c r="L216" s="2">
        <v>19032921.550000001</v>
      </c>
      <c r="M216">
        <v>13</v>
      </c>
      <c r="N216" s="132" t="s">
        <v>0</v>
      </c>
    </row>
    <row r="217" spans="2:14" x14ac:dyDescent="0.25">
      <c r="B217" s="131" t="s">
        <v>113</v>
      </c>
      <c r="C217" t="s">
        <v>153</v>
      </c>
      <c r="D217"/>
      <c r="E217"/>
      <c r="F217" t="s">
        <v>132</v>
      </c>
      <c r="G217" t="s">
        <v>454</v>
      </c>
      <c r="H217" t="s">
        <v>187</v>
      </c>
      <c r="I217" t="s">
        <v>133</v>
      </c>
      <c r="J217" s="2"/>
      <c r="K217" s="2">
        <v>10092603</v>
      </c>
      <c r="L217" s="2">
        <v>10018740.4</v>
      </c>
      <c r="M217">
        <v>13</v>
      </c>
      <c r="N217" s="132" t="s">
        <v>0</v>
      </c>
    </row>
    <row r="218" spans="2:14" x14ac:dyDescent="0.25">
      <c r="B218" s="131" t="s">
        <v>113</v>
      </c>
      <c r="C218" t="s">
        <v>153</v>
      </c>
      <c r="D218"/>
      <c r="E218"/>
      <c r="F218" t="s">
        <v>132</v>
      </c>
      <c r="G218" t="s">
        <v>455</v>
      </c>
      <c r="H218" t="s">
        <v>235</v>
      </c>
      <c r="I218" t="s">
        <v>133</v>
      </c>
      <c r="J218" s="2"/>
      <c r="K218" s="2">
        <v>10003698</v>
      </c>
      <c r="L218" s="2">
        <v>10246756.050000001</v>
      </c>
      <c r="M218">
        <v>13.5</v>
      </c>
      <c r="N218" s="132" t="s">
        <v>0</v>
      </c>
    </row>
    <row r="219" spans="2:14" x14ac:dyDescent="0.25">
      <c r="B219" s="131" t="s">
        <v>113</v>
      </c>
      <c r="C219" t="s">
        <v>153</v>
      </c>
      <c r="D219"/>
      <c r="E219"/>
      <c r="F219" t="s">
        <v>132</v>
      </c>
      <c r="G219" t="s">
        <v>456</v>
      </c>
      <c r="H219" t="s">
        <v>237</v>
      </c>
      <c r="I219" t="s">
        <v>133</v>
      </c>
      <c r="J219" s="2"/>
      <c r="K219" s="2">
        <v>24350466</v>
      </c>
      <c r="L219" s="2">
        <v>24043479.370000001</v>
      </c>
      <c r="M219">
        <v>13</v>
      </c>
      <c r="N219" s="132" t="s">
        <v>0</v>
      </c>
    </row>
    <row r="220" spans="2:14" x14ac:dyDescent="0.25">
      <c r="B220" s="131" t="s">
        <v>113</v>
      </c>
      <c r="C220" t="s">
        <v>153</v>
      </c>
      <c r="D220"/>
      <c r="E220"/>
      <c r="F220" t="s">
        <v>132</v>
      </c>
      <c r="G220" t="s">
        <v>457</v>
      </c>
      <c r="H220" t="s">
        <v>237</v>
      </c>
      <c r="I220" t="s">
        <v>133</v>
      </c>
      <c r="J220" s="2"/>
      <c r="K220" s="2">
        <v>31828081</v>
      </c>
      <c r="L220" s="2">
        <v>31055241.449999999</v>
      </c>
      <c r="M220">
        <v>13</v>
      </c>
      <c r="N220" s="132" t="s">
        <v>0</v>
      </c>
    </row>
    <row r="221" spans="2:14" x14ac:dyDescent="0.25">
      <c r="B221" s="131" t="s">
        <v>113</v>
      </c>
      <c r="C221" t="s">
        <v>153</v>
      </c>
      <c r="D221"/>
      <c r="E221"/>
      <c r="F221" t="s">
        <v>132</v>
      </c>
      <c r="G221" t="s">
        <v>427</v>
      </c>
      <c r="H221" t="s">
        <v>237</v>
      </c>
      <c r="I221" t="s">
        <v>133</v>
      </c>
      <c r="J221" s="2"/>
      <c r="K221" s="2">
        <v>82262849</v>
      </c>
      <c r="L221" s="2">
        <v>82144730.739999995</v>
      </c>
      <c r="M221">
        <v>13</v>
      </c>
      <c r="N221" s="132" t="s">
        <v>0</v>
      </c>
    </row>
    <row r="222" spans="2:14" x14ac:dyDescent="0.25">
      <c r="B222" s="131" t="s">
        <v>113</v>
      </c>
      <c r="C222" t="s">
        <v>153</v>
      </c>
      <c r="D222"/>
      <c r="E222"/>
      <c r="F222" t="s">
        <v>132</v>
      </c>
      <c r="G222" t="s">
        <v>458</v>
      </c>
      <c r="H222" t="s">
        <v>187</v>
      </c>
      <c r="I222" t="s">
        <v>133</v>
      </c>
      <c r="J222" s="2"/>
      <c r="K222" s="2">
        <v>71346302</v>
      </c>
      <c r="L222" s="2">
        <v>70131305.709999993</v>
      </c>
      <c r="M222">
        <v>13</v>
      </c>
      <c r="N222" s="132" t="s">
        <v>0</v>
      </c>
    </row>
    <row r="223" spans="2:14" x14ac:dyDescent="0.25">
      <c r="B223" s="131" t="s">
        <v>113</v>
      </c>
      <c r="C223" t="s">
        <v>153</v>
      </c>
      <c r="D223"/>
      <c r="E223"/>
      <c r="F223" t="s">
        <v>132</v>
      </c>
      <c r="G223" t="s">
        <v>459</v>
      </c>
      <c r="H223" t="s">
        <v>239</v>
      </c>
      <c r="I223" t="s">
        <v>133</v>
      </c>
      <c r="J223" s="2"/>
      <c r="K223" s="2">
        <v>136737270</v>
      </c>
      <c r="L223" s="2">
        <v>136092574.12</v>
      </c>
      <c r="M223">
        <v>11.65</v>
      </c>
      <c r="N223" s="132" t="s">
        <v>0</v>
      </c>
    </row>
    <row r="224" spans="2:14" x14ac:dyDescent="0.25">
      <c r="B224" s="131" t="s">
        <v>113</v>
      </c>
      <c r="C224" t="s">
        <v>153</v>
      </c>
      <c r="D224"/>
      <c r="E224"/>
      <c r="F224" t="s">
        <v>132</v>
      </c>
      <c r="G224" t="s">
        <v>460</v>
      </c>
      <c r="H224" t="s">
        <v>240</v>
      </c>
      <c r="I224" t="s">
        <v>133</v>
      </c>
      <c r="J224" s="2"/>
      <c r="K224" s="2">
        <v>51249314</v>
      </c>
      <c r="L224" s="2">
        <v>50523693.210000001</v>
      </c>
      <c r="M224">
        <v>12</v>
      </c>
      <c r="N224" s="132" t="s">
        <v>0</v>
      </c>
    </row>
    <row r="225" spans="2:14" x14ac:dyDescent="0.25">
      <c r="B225" s="131" t="s">
        <v>113</v>
      </c>
      <c r="C225" t="s">
        <v>153</v>
      </c>
      <c r="D225"/>
      <c r="E225"/>
      <c r="F225" t="s">
        <v>132</v>
      </c>
      <c r="G225" t="s">
        <v>400</v>
      </c>
      <c r="H225" t="s">
        <v>240</v>
      </c>
      <c r="I225" t="s">
        <v>133</v>
      </c>
      <c r="J225" s="2"/>
      <c r="K225" s="2">
        <v>100065754</v>
      </c>
      <c r="L225" s="2">
        <v>101041227.63</v>
      </c>
      <c r="M225">
        <v>12</v>
      </c>
      <c r="N225" s="132" t="s">
        <v>0</v>
      </c>
    </row>
    <row r="226" spans="2:14" x14ac:dyDescent="0.25">
      <c r="B226" s="131" t="s">
        <v>113</v>
      </c>
      <c r="C226" t="s">
        <v>153</v>
      </c>
      <c r="D226"/>
      <c r="E226"/>
      <c r="F226" t="s">
        <v>132</v>
      </c>
      <c r="G226" t="s">
        <v>366</v>
      </c>
      <c r="H226" t="s">
        <v>240</v>
      </c>
      <c r="I226" t="s">
        <v>133</v>
      </c>
      <c r="J226" s="2"/>
      <c r="K226" s="2">
        <v>50115068</v>
      </c>
      <c r="L226" s="2">
        <v>50521617.899999999</v>
      </c>
      <c r="M226">
        <v>12</v>
      </c>
      <c r="N226" s="132" t="s">
        <v>0</v>
      </c>
    </row>
    <row r="227" spans="2:14" x14ac:dyDescent="0.25">
      <c r="B227" s="131" t="s">
        <v>113</v>
      </c>
      <c r="C227" t="s">
        <v>153</v>
      </c>
      <c r="D227"/>
      <c r="E227"/>
      <c r="F227" t="s">
        <v>132</v>
      </c>
      <c r="G227" t="s">
        <v>429</v>
      </c>
      <c r="H227" t="s">
        <v>187</v>
      </c>
      <c r="I227" t="s">
        <v>133</v>
      </c>
      <c r="J227" s="2"/>
      <c r="K227" s="2">
        <v>1029560</v>
      </c>
      <c r="L227" s="2">
        <v>1001814.42</v>
      </c>
      <c r="M227">
        <v>13</v>
      </c>
      <c r="N227" s="132" t="s">
        <v>0</v>
      </c>
    </row>
    <row r="228" spans="2:14" x14ac:dyDescent="0.25">
      <c r="B228" s="131" t="s">
        <v>113</v>
      </c>
      <c r="C228" t="s">
        <v>153</v>
      </c>
      <c r="D228"/>
      <c r="E228"/>
      <c r="F228" t="s">
        <v>132</v>
      </c>
      <c r="G228" t="s">
        <v>461</v>
      </c>
      <c r="H228" t="s">
        <v>235</v>
      </c>
      <c r="I228" t="s">
        <v>133</v>
      </c>
      <c r="J228" s="2"/>
      <c r="K228" s="2">
        <v>72019452</v>
      </c>
      <c r="L228" s="2">
        <v>71730705.030000001</v>
      </c>
      <c r="M228">
        <v>13.5</v>
      </c>
      <c r="N228" s="132" t="s">
        <v>0</v>
      </c>
    </row>
    <row r="229" spans="2:14" x14ac:dyDescent="0.25">
      <c r="B229" s="131" t="s">
        <v>113</v>
      </c>
      <c r="C229" t="s">
        <v>153</v>
      </c>
      <c r="D229"/>
      <c r="E229"/>
      <c r="F229" t="s">
        <v>132</v>
      </c>
      <c r="G229" t="s">
        <v>462</v>
      </c>
      <c r="H229" t="s">
        <v>237</v>
      </c>
      <c r="I229" t="s">
        <v>133</v>
      </c>
      <c r="J229" s="2"/>
      <c r="K229" s="2">
        <v>66088082</v>
      </c>
      <c r="L229" s="2">
        <v>65120239.079999998</v>
      </c>
      <c r="M229">
        <v>13</v>
      </c>
      <c r="N229" s="132" t="s">
        <v>0</v>
      </c>
    </row>
    <row r="230" spans="2:14" x14ac:dyDescent="0.25">
      <c r="B230" s="131" t="s">
        <v>113</v>
      </c>
      <c r="C230" t="s">
        <v>153</v>
      </c>
      <c r="D230"/>
      <c r="E230"/>
      <c r="F230" t="s">
        <v>132</v>
      </c>
      <c r="G230" t="s">
        <v>308</v>
      </c>
      <c r="H230" t="s">
        <v>463</v>
      </c>
      <c r="I230" t="s">
        <v>133</v>
      </c>
      <c r="J230" s="2"/>
      <c r="K230" s="2">
        <v>201231235</v>
      </c>
      <c r="L230" s="2">
        <v>200996710.84999999</v>
      </c>
      <c r="M230">
        <v>10.7</v>
      </c>
      <c r="N230" s="132" t="s">
        <v>0</v>
      </c>
    </row>
    <row r="231" spans="2:14" x14ac:dyDescent="0.25">
      <c r="B231" s="131" t="s">
        <v>113</v>
      </c>
      <c r="C231" t="s">
        <v>153</v>
      </c>
      <c r="D231"/>
      <c r="E231"/>
      <c r="F231" t="s">
        <v>132</v>
      </c>
      <c r="G231" t="s">
        <v>464</v>
      </c>
      <c r="H231" t="s">
        <v>465</v>
      </c>
      <c r="I231" t="s">
        <v>133</v>
      </c>
      <c r="J231" s="2"/>
      <c r="K231" s="2">
        <v>150000000</v>
      </c>
      <c r="L231" s="2">
        <v>153241585.19</v>
      </c>
      <c r="M231">
        <v>12</v>
      </c>
      <c r="N231" s="132" t="s">
        <v>0</v>
      </c>
    </row>
    <row r="232" spans="2:14" x14ac:dyDescent="0.25">
      <c r="B232" s="131" t="s">
        <v>113</v>
      </c>
      <c r="C232" t="s">
        <v>153</v>
      </c>
      <c r="D232"/>
      <c r="E232"/>
      <c r="F232" t="s">
        <v>132</v>
      </c>
      <c r="G232" t="s">
        <v>405</v>
      </c>
      <c r="H232" t="s">
        <v>466</v>
      </c>
      <c r="I232" t="s">
        <v>133</v>
      </c>
      <c r="J232" s="2"/>
      <c r="K232" s="2">
        <v>30786575</v>
      </c>
      <c r="L232" s="2">
        <v>30233390.43</v>
      </c>
      <c r="M232">
        <v>11</v>
      </c>
      <c r="N232" s="132" t="s">
        <v>0</v>
      </c>
    </row>
    <row r="233" spans="2:14" x14ac:dyDescent="0.25">
      <c r="B233" s="131" t="s">
        <v>113</v>
      </c>
      <c r="C233" t="s">
        <v>128</v>
      </c>
      <c r="D233"/>
      <c r="E233"/>
      <c r="F233" t="s">
        <v>132</v>
      </c>
      <c r="G233" t="s">
        <v>467</v>
      </c>
      <c r="H233" t="s">
        <v>241</v>
      </c>
      <c r="I233" t="s">
        <v>133</v>
      </c>
      <c r="J233" s="2"/>
      <c r="K233" s="2">
        <v>101051095</v>
      </c>
      <c r="L233" s="2">
        <v>99520943.900000006</v>
      </c>
      <c r="M233">
        <v>7.1</v>
      </c>
      <c r="N233" s="132" t="s">
        <v>0</v>
      </c>
    </row>
    <row r="234" spans="2:14" x14ac:dyDescent="0.25">
      <c r="B234" s="131" t="s">
        <v>113</v>
      </c>
      <c r="C234" t="s">
        <v>128</v>
      </c>
      <c r="D234"/>
      <c r="E234"/>
      <c r="F234" t="s">
        <v>132</v>
      </c>
      <c r="G234" t="s">
        <v>468</v>
      </c>
      <c r="H234" t="s">
        <v>241</v>
      </c>
      <c r="I234" t="s">
        <v>133</v>
      </c>
      <c r="J234" s="2"/>
      <c r="K234" s="2">
        <v>101226164</v>
      </c>
      <c r="L234" s="2">
        <v>99514458.209999993</v>
      </c>
      <c r="M234">
        <v>7.1</v>
      </c>
      <c r="N234" s="132" t="s">
        <v>0</v>
      </c>
    </row>
    <row r="235" spans="2:14" x14ac:dyDescent="0.25">
      <c r="B235" s="131" t="s">
        <v>113</v>
      </c>
      <c r="C235" t="s">
        <v>128</v>
      </c>
      <c r="D235"/>
      <c r="E235"/>
      <c r="F235" t="s">
        <v>132</v>
      </c>
      <c r="G235" t="s">
        <v>469</v>
      </c>
      <c r="H235" t="s">
        <v>242</v>
      </c>
      <c r="I235" t="s">
        <v>133</v>
      </c>
      <c r="J235" s="2"/>
      <c r="K235" s="2">
        <v>50706803</v>
      </c>
      <c r="L235" s="2">
        <v>50710598.409999996</v>
      </c>
      <c r="M235">
        <v>8</v>
      </c>
      <c r="N235" s="132" t="s">
        <v>0</v>
      </c>
    </row>
    <row r="236" spans="2:14" x14ac:dyDescent="0.25">
      <c r="B236" s="131" t="s">
        <v>113</v>
      </c>
      <c r="C236" t="s">
        <v>128</v>
      </c>
      <c r="D236"/>
      <c r="E236"/>
      <c r="F236" t="s">
        <v>132</v>
      </c>
      <c r="G236" t="s">
        <v>470</v>
      </c>
      <c r="H236" t="s">
        <v>242</v>
      </c>
      <c r="I236" t="s">
        <v>133</v>
      </c>
      <c r="J236" s="2"/>
      <c r="K236" s="2">
        <v>462683484</v>
      </c>
      <c r="L236" s="2">
        <v>456395196.85000002</v>
      </c>
      <c r="M236">
        <v>7.88</v>
      </c>
      <c r="N236" s="132" t="s">
        <v>0</v>
      </c>
    </row>
    <row r="237" spans="2:14" x14ac:dyDescent="0.25">
      <c r="B237" s="131" t="s">
        <v>113</v>
      </c>
      <c r="C237" t="s">
        <v>128</v>
      </c>
      <c r="D237"/>
      <c r="E237"/>
      <c r="F237" t="s">
        <v>132</v>
      </c>
      <c r="G237" t="s">
        <v>201</v>
      </c>
      <c r="H237" t="s">
        <v>242</v>
      </c>
      <c r="I237" t="s">
        <v>133</v>
      </c>
      <c r="J237" s="2"/>
      <c r="K237" s="2">
        <v>301380821</v>
      </c>
      <c r="L237" s="2">
        <v>302549010.72000003</v>
      </c>
      <c r="M237">
        <v>8</v>
      </c>
      <c r="N237" s="132" t="s">
        <v>0</v>
      </c>
    </row>
    <row r="238" spans="2:14" x14ac:dyDescent="0.25">
      <c r="B238" s="131" t="s">
        <v>113</v>
      </c>
      <c r="C238" t="s">
        <v>154</v>
      </c>
      <c r="D238"/>
      <c r="E238"/>
      <c r="F238" t="s">
        <v>132</v>
      </c>
      <c r="G238" t="s">
        <v>471</v>
      </c>
      <c r="H238" t="s">
        <v>243</v>
      </c>
      <c r="I238" t="s">
        <v>133</v>
      </c>
      <c r="J238" s="2"/>
      <c r="K238" s="2">
        <v>37635070</v>
      </c>
      <c r="L238" s="2">
        <v>38296127.159999996</v>
      </c>
      <c r="M238">
        <v>8.85</v>
      </c>
      <c r="N238" s="132" t="s">
        <v>0</v>
      </c>
    </row>
    <row r="239" spans="2:14" x14ac:dyDescent="0.25">
      <c r="B239" s="131" t="s">
        <v>113</v>
      </c>
      <c r="C239" t="s">
        <v>154</v>
      </c>
      <c r="D239"/>
      <c r="E239"/>
      <c r="F239" t="s">
        <v>132</v>
      </c>
      <c r="G239" t="s">
        <v>327</v>
      </c>
      <c r="H239" t="s">
        <v>243</v>
      </c>
      <c r="I239" t="s">
        <v>133</v>
      </c>
      <c r="J239" s="2"/>
      <c r="K239" s="2">
        <v>38840109</v>
      </c>
      <c r="L239" s="2">
        <v>38743688.740000002</v>
      </c>
      <c r="M239">
        <v>8.85</v>
      </c>
      <c r="N239" s="132" t="s">
        <v>0</v>
      </c>
    </row>
    <row r="240" spans="2:14" x14ac:dyDescent="0.25">
      <c r="B240" s="131" t="s">
        <v>113</v>
      </c>
      <c r="C240" t="s">
        <v>154</v>
      </c>
      <c r="D240"/>
      <c r="E240"/>
      <c r="F240" t="s">
        <v>132</v>
      </c>
      <c r="G240" t="s">
        <v>472</v>
      </c>
      <c r="H240" t="s">
        <v>243</v>
      </c>
      <c r="I240" t="s">
        <v>133</v>
      </c>
      <c r="J240" s="2"/>
      <c r="K240" s="2">
        <v>247782491</v>
      </c>
      <c r="L240" s="2">
        <v>246958337.65000001</v>
      </c>
      <c r="M240">
        <v>8.85</v>
      </c>
      <c r="N240" s="132" t="s">
        <v>0</v>
      </c>
    </row>
    <row r="241" spans="2:14" x14ac:dyDescent="0.25">
      <c r="B241" s="131" t="s">
        <v>113</v>
      </c>
      <c r="C241" t="s">
        <v>154</v>
      </c>
      <c r="D241"/>
      <c r="E241"/>
      <c r="F241" t="s">
        <v>132</v>
      </c>
      <c r="G241" t="s">
        <v>429</v>
      </c>
      <c r="H241" t="s">
        <v>243</v>
      </c>
      <c r="I241" t="s">
        <v>133</v>
      </c>
      <c r="J241" s="2"/>
      <c r="K241" s="2">
        <v>2880728</v>
      </c>
      <c r="L241" s="2">
        <v>2908910.87</v>
      </c>
      <c r="M241">
        <v>8.85</v>
      </c>
      <c r="N241" s="132" t="s">
        <v>0</v>
      </c>
    </row>
    <row r="242" spans="2:14" x14ac:dyDescent="0.25">
      <c r="B242" s="131" t="s">
        <v>113</v>
      </c>
      <c r="C242" t="s">
        <v>154</v>
      </c>
      <c r="D242"/>
      <c r="E242"/>
      <c r="F242" t="s">
        <v>132</v>
      </c>
      <c r="G242" t="s">
        <v>473</v>
      </c>
      <c r="H242" t="s">
        <v>244</v>
      </c>
      <c r="I242" t="s">
        <v>133</v>
      </c>
      <c r="J242" s="2"/>
      <c r="K242" s="2">
        <v>50550749</v>
      </c>
      <c r="L242" s="2">
        <v>50180712.009999998</v>
      </c>
      <c r="M242">
        <v>9.35</v>
      </c>
      <c r="N242" s="132" t="s">
        <v>0</v>
      </c>
    </row>
    <row r="243" spans="2:14" x14ac:dyDescent="0.25">
      <c r="B243" s="131" t="s">
        <v>113</v>
      </c>
      <c r="C243" t="s">
        <v>129</v>
      </c>
      <c r="D243"/>
      <c r="E243"/>
      <c r="F243" t="s">
        <v>132</v>
      </c>
      <c r="G243" t="s">
        <v>318</v>
      </c>
      <c r="H243" t="s">
        <v>245</v>
      </c>
      <c r="I243" t="s">
        <v>133</v>
      </c>
      <c r="J243" s="2"/>
      <c r="K243" s="2">
        <v>999998</v>
      </c>
      <c r="L243" s="2">
        <v>1000002.6</v>
      </c>
      <c r="M243">
        <v>9.25</v>
      </c>
      <c r="N243" s="132" t="s">
        <v>0</v>
      </c>
    </row>
    <row r="244" spans="2:14" x14ac:dyDescent="0.25">
      <c r="B244" s="131" t="s">
        <v>113</v>
      </c>
      <c r="C244" t="s">
        <v>129</v>
      </c>
      <c r="D244"/>
      <c r="E244"/>
      <c r="F244" t="s">
        <v>132</v>
      </c>
      <c r="G244" t="s">
        <v>319</v>
      </c>
      <c r="H244" t="s">
        <v>245</v>
      </c>
      <c r="I244" t="s">
        <v>133</v>
      </c>
      <c r="J244" s="2"/>
      <c r="K244" s="2">
        <v>3000760</v>
      </c>
      <c r="L244" s="2">
        <v>3000005.49</v>
      </c>
      <c r="M244">
        <v>9.25</v>
      </c>
      <c r="N244" s="132" t="s">
        <v>0</v>
      </c>
    </row>
    <row r="245" spans="2:14" x14ac:dyDescent="0.25">
      <c r="B245" s="131" t="s">
        <v>113</v>
      </c>
      <c r="C245" t="s">
        <v>129</v>
      </c>
      <c r="D245"/>
      <c r="E245"/>
      <c r="F245" t="s">
        <v>132</v>
      </c>
      <c r="G245" t="s">
        <v>388</v>
      </c>
      <c r="H245" t="s">
        <v>245</v>
      </c>
      <c r="I245" t="s">
        <v>133</v>
      </c>
      <c r="J245" s="2"/>
      <c r="K245" s="2">
        <v>1000758</v>
      </c>
      <c r="L245" s="2">
        <v>1000003.81</v>
      </c>
      <c r="M245">
        <v>9.25</v>
      </c>
      <c r="N245" s="132" t="s">
        <v>0</v>
      </c>
    </row>
    <row r="246" spans="2:14" x14ac:dyDescent="0.25">
      <c r="B246" s="131" t="s">
        <v>113</v>
      </c>
      <c r="C246" t="s">
        <v>129</v>
      </c>
      <c r="D246"/>
      <c r="E246"/>
      <c r="F246" t="s">
        <v>132</v>
      </c>
      <c r="G246" t="s">
        <v>367</v>
      </c>
      <c r="H246" t="s">
        <v>246</v>
      </c>
      <c r="I246" t="s">
        <v>133</v>
      </c>
      <c r="J246" s="2"/>
      <c r="K246" s="2">
        <v>40230137</v>
      </c>
      <c r="L246" s="2">
        <v>40000270.479999997</v>
      </c>
      <c r="M246">
        <v>10</v>
      </c>
      <c r="N246" s="132" t="s">
        <v>0</v>
      </c>
    </row>
    <row r="247" spans="2:14" x14ac:dyDescent="0.25">
      <c r="B247" s="131" t="s">
        <v>113</v>
      </c>
      <c r="C247" t="s">
        <v>129</v>
      </c>
      <c r="D247"/>
      <c r="E247"/>
      <c r="F247" t="s">
        <v>132</v>
      </c>
      <c r="G247" t="s">
        <v>340</v>
      </c>
      <c r="H247" t="s">
        <v>247</v>
      </c>
      <c r="I247" t="s">
        <v>133</v>
      </c>
      <c r="J247" s="2"/>
      <c r="K247" s="2">
        <v>4435094</v>
      </c>
      <c r="L247" s="2">
        <v>4567355.97</v>
      </c>
      <c r="M247">
        <v>6.7</v>
      </c>
      <c r="N247" s="132" t="s">
        <v>0</v>
      </c>
    </row>
    <row r="248" spans="2:14" x14ac:dyDescent="0.25">
      <c r="B248" s="131" t="s">
        <v>113</v>
      </c>
      <c r="C248" t="s">
        <v>129</v>
      </c>
      <c r="D248"/>
      <c r="E248"/>
      <c r="F248" t="s">
        <v>132</v>
      </c>
      <c r="G248" t="s">
        <v>368</v>
      </c>
      <c r="H248" t="s">
        <v>247</v>
      </c>
      <c r="I248" t="s">
        <v>133</v>
      </c>
      <c r="J248" s="2"/>
      <c r="K248" s="2">
        <v>150082603</v>
      </c>
      <c r="L248" s="2">
        <v>150000297.68000001</v>
      </c>
      <c r="M248">
        <v>6.7</v>
      </c>
      <c r="N248" s="132" t="s">
        <v>0</v>
      </c>
    </row>
    <row r="249" spans="2:14" x14ac:dyDescent="0.25">
      <c r="B249" s="131" t="s">
        <v>113</v>
      </c>
      <c r="C249" t="s">
        <v>129</v>
      </c>
      <c r="D249"/>
      <c r="E249"/>
      <c r="F249" t="s">
        <v>132</v>
      </c>
      <c r="G249" t="s">
        <v>474</v>
      </c>
      <c r="H249" t="s">
        <v>248</v>
      </c>
      <c r="I249" t="s">
        <v>133</v>
      </c>
      <c r="J249" s="2"/>
      <c r="K249" s="2">
        <v>47391769</v>
      </c>
      <c r="L249" s="2">
        <v>47180000.689999998</v>
      </c>
      <c r="M249">
        <v>10</v>
      </c>
      <c r="N249" s="132" t="s">
        <v>0</v>
      </c>
    </row>
    <row r="250" spans="2:14" x14ac:dyDescent="0.25">
      <c r="B250" s="131" t="s">
        <v>113</v>
      </c>
      <c r="C250" t="s">
        <v>129</v>
      </c>
      <c r="D250"/>
      <c r="E250"/>
      <c r="F250" t="s">
        <v>132</v>
      </c>
      <c r="G250" t="s">
        <v>396</v>
      </c>
      <c r="H250" t="s">
        <v>248</v>
      </c>
      <c r="I250" t="s">
        <v>133</v>
      </c>
      <c r="J250" s="2"/>
      <c r="K250" s="2">
        <v>27262048</v>
      </c>
      <c r="L250" s="2">
        <v>27103549.870000001</v>
      </c>
      <c r="M250">
        <v>10</v>
      </c>
      <c r="N250" s="132" t="s">
        <v>0</v>
      </c>
    </row>
    <row r="251" spans="2:14" x14ac:dyDescent="0.25">
      <c r="B251" s="131" t="s">
        <v>113</v>
      </c>
      <c r="C251" t="s">
        <v>129</v>
      </c>
      <c r="D251"/>
      <c r="E251"/>
      <c r="F251" t="s">
        <v>132</v>
      </c>
      <c r="G251" t="s">
        <v>425</v>
      </c>
      <c r="H251" t="s">
        <v>249</v>
      </c>
      <c r="I251" t="s">
        <v>133</v>
      </c>
      <c r="J251" s="2"/>
      <c r="K251" s="2">
        <v>113553570</v>
      </c>
      <c r="L251" s="2">
        <v>116079842.7</v>
      </c>
      <c r="M251">
        <v>7.5</v>
      </c>
      <c r="N251" s="132" t="s">
        <v>0</v>
      </c>
    </row>
    <row r="252" spans="2:14" x14ac:dyDescent="0.25">
      <c r="B252" s="131" t="s">
        <v>113</v>
      </c>
      <c r="C252" t="s">
        <v>129</v>
      </c>
      <c r="D252"/>
      <c r="E252"/>
      <c r="F252" t="s">
        <v>132</v>
      </c>
      <c r="G252" t="s">
        <v>475</v>
      </c>
      <c r="H252" t="s">
        <v>245</v>
      </c>
      <c r="I252" t="s">
        <v>133</v>
      </c>
      <c r="J252" s="2"/>
      <c r="K252" s="2">
        <v>45419018</v>
      </c>
      <c r="L252" s="2">
        <v>45551570.560000002</v>
      </c>
      <c r="M252">
        <v>9.25</v>
      </c>
      <c r="N252" s="132" t="s">
        <v>0</v>
      </c>
    </row>
    <row r="253" spans="2:14" x14ac:dyDescent="0.25">
      <c r="B253" s="131" t="s">
        <v>113</v>
      </c>
      <c r="C253" t="s">
        <v>129</v>
      </c>
      <c r="D253"/>
      <c r="E253"/>
      <c r="F253" t="s">
        <v>132</v>
      </c>
      <c r="G253" t="s">
        <v>476</v>
      </c>
      <c r="H253" t="s">
        <v>245</v>
      </c>
      <c r="I253" t="s">
        <v>133</v>
      </c>
      <c r="J253" s="2"/>
      <c r="K253" s="2">
        <v>15038015</v>
      </c>
      <c r="L253" s="2">
        <v>15000096.470000001</v>
      </c>
      <c r="M253">
        <v>9.25</v>
      </c>
      <c r="N253" s="132" t="s">
        <v>0</v>
      </c>
    </row>
    <row r="254" spans="2:14" x14ac:dyDescent="0.25">
      <c r="B254" s="131" t="s">
        <v>113</v>
      </c>
      <c r="C254" t="s">
        <v>129</v>
      </c>
      <c r="D254"/>
      <c r="E254"/>
      <c r="F254" t="s">
        <v>132</v>
      </c>
      <c r="G254" t="s">
        <v>477</v>
      </c>
      <c r="H254" t="s">
        <v>249</v>
      </c>
      <c r="I254" t="s">
        <v>133</v>
      </c>
      <c r="J254" s="2"/>
      <c r="K254" s="2">
        <v>87772602</v>
      </c>
      <c r="L254" s="2">
        <v>87429018.25</v>
      </c>
      <c r="M254">
        <v>10</v>
      </c>
      <c r="N254" s="132" t="s">
        <v>0</v>
      </c>
    </row>
    <row r="255" spans="2:14" x14ac:dyDescent="0.25">
      <c r="B255" s="131" t="s">
        <v>113</v>
      </c>
      <c r="C255" t="s">
        <v>129</v>
      </c>
      <c r="D255"/>
      <c r="E255"/>
      <c r="F255" t="s">
        <v>132</v>
      </c>
      <c r="G255" t="s">
        <v>478</v>
      </c>
      <c r="H255" t="s">
        <v>248</v>
      </c>
      <c r="I255" t="s">
        <v>133</v>
      </c>
      <c r="J255" s="2"/>
      <c r="K255" s="2">
        <v>502651292</v>
      </c>
      <c r="L255" s="2">
        <v>501948853.38999999</v>
      </c>
      <c r="M255">
        <v>9.9</v>
      </c>
      <c r="N255" s="132" t="s">
        <v>0</v>
      </c>
    </row>
    <row r="256" spans="2:14" x14ac:dyDescent="0.25">
      <c r="B256" s="131" t="s">
        <v>147</v>
      </c>
      <c r="C256" t="s">
        <v>479</v>
      </c>
      <c r="D256" t="s">
        <v>173</v>
      </c>
      <c r="E256"/>
      <c r="F256" t="s">
        <v>132</v>
      </c>
      <c r="G256" t="s">
        <v>480</v>
      </c>
      <c r="H256" t="s">
        <v>258</v>
      </c>
      <c r="I256" t="s">
        <v>133</v>
      </c>
      <c r="J256" s="2"/>
      <c r="K256" s="2">
        <v>4006576</v>
      </c>
      <c r="L256" s="2">
        <v>4087785.4</v>
      </c>
      <c r="M256">
        <v>12</v>
      </c>
      <c r="N256" s="132" t="s">
        <v>0</v>
      </c>
    </row>
    <row r="257" spans="2:14" x14ac:dyDescent="0.25">
      <c r="B257" s="131" t="s">
        <v>147</v>
      </c>
      <c r="C257" t="s">
        <v>479</v>
      </c>
      <c r="D257" t="s">
        <v>173</v>
      </c>
      <c r="E257"/>
      <c r="F257" t="s">
        <v>132</v>
      </c>
      <c r="G257" t="s">
        <v>432</v>
      </c>
      <c r="H257" t="s">
        <v>259</v>
      </c>
      <c r="I257" t="s">
        <v>133</v>
      </c>
      <c r="J257" s="2"/>
      <c r="K257" s="2">
        <v>2013149</v>
      </c>
      <c r="L257" s="2">
        <v>2049219.93</v>
      </c>
      <c r="M257">
        <v>12</v>
      </c>
      <c r="N257" s="132" t="s">
        <v>0</v>
      </c>
    </row>
    <row r="258" spans="2:14" x14ac:dyDescent="0.25">
      <c r="B258" s="131" t="s">
        <v>147</v>
      </c>
      <c r="C258" t="s">
        <v>479</v>
      </c>
      <c r="D258" t="s">
        <v>173</v>
      </c>
      <c r="E258"/>
      <c r="F258" t="s">
        <v>132</v>
      </c>
      <c r="G258" t="s">
        <v>481</v>
      </c>
      <c r="H258" t="s">
        <v>259</v>
      </c>
      <c r="I258" t="s">
        <v>133</v>
      </c>
      <c r="J258" s="2"/>
      <c r="K258" s="2">
        <v>3039453</v>
      </c>
      <c r="L258" s="2">
        <v>3073849.16</v>
      </c>
      <c r="M258">
        <v>12</v>
      </c>
      <c r="N258" s="132" t="s">
        <v>0</v>
      </c>
    </row>
    <row r="259" spans="2:14" x14ac:dyDescent="0.25">
      <c r="B259" s="131" t="s">
        <v>147</v>
      </c>
      <c r="C259" t="s">
        <v>479</v>
      </c>
      <c r="D259" t="s">
        <v>173</v>
      </c>
      <c r="E259"/>
      <c r="F259" t="s">
        <v>132</v>
      </c>
      <c r="G259" t="s">
        <v>319</v>
      </c>
      <c r="H259" t="s">
        <v>259</v>
      </c>
      <c r="I259" t="s">
        <v>133</v>
      </c>
      <c r="J259" s="2"/>
      <c r="K259" s="2">
        <v>2027616</v>
      </c>
      <c r="L259" s="2">
        <v>2049235.2</v>
      </c>
      <c r="M259">
        <v>12</v>
      </c>
      <c r="N259" s="132" t="s">
        <v>0</v>
      </c>
    </row>
    <row r="260" spans="2:14" x14ac:dyDescent="0.25">
      <c r="B260" s="131" t="s">
        <v>147</v>
      </c>
      <c r="C260" t="s">
        <v>479</v>
      </c>
      <c r="D260" t="s">
        <v>173</v>
      </c>
      <c r="E260"/>
      <c r="F260" t="s">
        <v>132</v>
      </c>
      <c r="G260" t="s">
        <v>321</v>
      </c>
      <c r="H260" t="s">
        <v>260</v>
      </c>
      <c r="I260" t="s">
        <v>133</v>
      </c>
      <c r="J260" s="2"/>
      <c r="K260" s="2">
        <v>2033752</v>
      </c>
      <c r="L260" s="2">
        <v>2036653.66</v>
      </c>
      <c r="M260">
        <v>14</v>
      </c>
      <c r="N260" s="132" t="s">
        <v>0</v>
      </c>
    </row>
    <row r="261" spans="2:14" x14ac:dyDescent="0.25">
      <c r="B261" s="131" t="s">
        <v>147</v>
      </c>
      <c r="C261" t="s">
        <v>479</v>
      </c>
      <c r="D261" t="s">
        <v>173</v>
      </c>
      <c r="E261"/>
      <c r="F261" t="s">
        <v>132</v>
      </c>
      <c r="G261" t="s">
        <v>482</v>
      </c>
      <c r="H261" t="s">
        <v>259</v>
      </c>
      <c r="I261" t="s">
        <v>133</v>
      </c>
      <c r="J261" s="2"/>
      <c r="K261" s="2">
        <v>2004745</v>
      </c>
      <c r="L261" s="2">
        <v>2049380.66</v>
      </c>
      <c r="M261">
        <v>12</v>
      </c>
      <c r="N261" s="132" t="s">
        <v>0</v>
      </c>
    </row>
    <row r="262" spans="2:14" x14ac:dyDescent="0.25">
      <c r="B262" s="131" t="s">
        <v>147</v>
      </c>
      <c r="C262" t="s">
        <v>479</v>
      </c>
      <c r="D262" t="s">
        <v>173</v>
      </c>
      <c r="E262"/>
      <c r="F262" t="s">
        <v>132</v>
      </c>
      <c r="G262" t="s">
        <v>322</v>
      </c>
      <c r="H262" t="s">
        <v>259</v>
      </c>
      <c r="I262" t="s">
        <v>133</v>
      </c>
      <c r="J262" s="2"/>
      <c r="K262" s="2">
        <v>2008548</v>
      </c>
      <c r="L262" s="2">
        <v>2049212.4</v>
      </c>
      <c r="M262">
        <v>12</v>
      </c>
      <c r="N262" s="132" t="s">
        <v>0</v>
      </c>
    </row>
    <row r="263" spans="2:14" x14ac:dyDescent="0.25">
      <c r="B263" s="131" t="s">
        <v>147</v>
      </c>
      <c r="C263" t="s">
        <v>479</v>
      </c>
      <c r="D263" t="s">
        <v>173</v>
      </c>
      <c r="E263"/>
      <c r="F263" t="s">
        <v>132</v>
      </c>
      <c r="G263" t="s">
        <v>483</v>
      </c>
      <c r="H263" t="s">
        <v>258</v>
      </c>
      <c r="I263" t="s">
        <v>133</v>
      </c>
      <c r="J263" s="2"/>
      <c r="K263" s="2">
        <v>6023671</v>
      </c>
      <c r="L263" s="2">
        <v>6131721.0199999996</v>
      </c>
      <c r="M263">
        <v>12</v>
      </c>
      <c r="N263" s="132" t="s">
        <v>0</v>
      </c>
    </row>
    <row r="264" spans="2:14" x14ac:dyDescent="0.25">
      <c r="B264" s="131" t="s">
        <v>147</v>
      </c>
      <c r="C264" t="s">
        <v>479</v>
      </c>
      <c r="D264" t="s">
        <v>173</v>
      </c>
      <c r="E264"/>
      <c r="F264" t="s">
        <v>132</v>
      </c>
      <c r="G264" t="s">
        <v>484</v>
      </c>
      <c r="H264" t="s">
        <v>259</v>
      </c>
      <c r="I264" t="s">
        <v>133</v>
      </c>
      <c r="J264" s="2"/>
      <c r="K264" s="2">
        <v>25641096</v>
      </c>
      <c r="L264" s="2">
        <v>25615161.100000001</v>
      </c>
      <c r="M264">
        <v>12</v>
      </c>
      <c r="N264" s="132" t="s">
        <v>0</v>
      </c>
    </row>
    <row r="265" spans="2:14" x14ac:dyDescent="0.25">
      <c r="B265" s="131" t="s">
        <v>147</v>
      </c>
      <c r="C265" t="s">
        <v>479</v>
      </c>
      <c r="D265" t="s">
        <v>173</v>
      </c>
      <c r="E265"/>
      <c r="F265" t="s">
        <v>132</v>
      </c>
      <c r="G265" t="s">
        <v>485</v>
      </c>
      <c r="H265" t="s">
        <v>259</v>
      </c>
      <c r="I265" t="s">
        <v>133</v>
      </c>
      <c r="J265" s="2"/>
      <c r="K265" s="2">
        <v>5080549</v>
      </c>
      <c r="L265" s="2">
        <v>5123121.38</v>
      </c>
      <c r="M265">
        <v>12</v>
      </c>
      <c r="N265" s="132" t="s">
        <v>0</v>
      </c>
    </row>
    <row r="266" spans="2:14" x14ac:dyDescent="0.25">
      <c r="B266" s="131" t="s">
        <v>147</v>
      </c>
      <c r="C266" t="s">
        <v>479</v>
      </c>
      <c r="D266" t="s">
        <v>173</v>
      </c>
      <c r="E266"/>
      <c r="F266" t="s">
        <v>132</v>
      </c>
      <c r="G266" t="s">
        <v>486</v>
      </c>
      <c r="H266" t="s">
        <v>259</v>
      </c>
      <c r="I266" t="s">
        <v>133</v>
      </c>
      <c r="J266" s="2"/>
      <c r="K266" s="2">
        <v>106173699</v>
      </c>
      <c r="L266" s="2">
        <v>107585651.59999999</v>
      </c>
      <c r="M266">
        <v>12</v>
      </c>
      <c r="N266" s="132" t="s">
        <v>0</v>
      </c>
    </row>
    <row r="267" spans="2:14" x14ac:dyDescent="0.25">
      <c r="B267" s="131" t="s">
        <v>147</v>
      </c>
      <c r="C267" t="s">
        <v>479</v>
      </c>
      <c r="D267" t="s">
        <v>173</v>
      </c>
      <c r="E267"/>
      <c r="F267" t="s">
        <v>132</v>
      </c>
      <c r="G267" t="s">
        <v>487</v>
      </c>
      <c r="H267" t="s">
        <v>259</v>
      </c>
      <c r="I267" t="s">
        <v>133</v>
      </c>
      <c r="J267" s="2"/>
      <c r="K267" s="2">
        <v>104354520</v>
      </c>
      <c r="L267" s="2">
        <v>105536601.48</v>
      </c>
      <c r="M267">
        <v>12</v>
      </c>
      <c r="N267" s="132" t="s">
        <v>0</v>
      </c>
    </row>
    <row r="268" spans="2:14" x14ac:dyDescent="0.25">
      <c r="B268" s="131" t="s">
        <v>113</v>
      </c>
      <c r="C268" t="s">
        <v>479</v>
      </c>
      <c r="D268" t="s">
        <v>173</v>
      </c>
      <c r="E268"/>
      <c r="F268" t="s">
        <v>132</v>
      </c>
      <c r="G268" t="s">
        <v>488</v>
      </c>
      <c r="H268" t="s">
        <v>259</v>
      </c>
      <c r="I268" t="s">
        <v>133</v>
      </c>
      <c r="J268" s="2"/>
      <c r="K268" s="2">
        <v>147907945</v>
      </c>
      <c r="L268" s="2">
        <v>148572096.96000001</v>
      </c>
      <c r="M268">
        <v>12</v>
      </c>
      <c r="N268" s="132" t="s">
        <v>0</v>
      </c>
    </row>
    <row r="269" spans="2:14" x14ac:dyDescent="0.25">
      <c r="B269" s="131" t="s">
        <v>147</v>
      </c>
      <c r="C269" t="s">
        <v>479</v>
      </c>
      <c r="D269" t="s">
        <v>173</v>
      </c>
      <c r="E269"/>
      <c r="F269" t="s">
        <v>132</v>
      </c>
      <c r="G269" t="s">
        <v>489</v>
      </c>
      <c r="H269" t="s">
        <v>259</v>
      </c>
      <c r="I269" t="s">
        <v>133</v>
      </c>
      <c r="J269" s="2"/>
      <c r="K269" s="2">
        <v>81630685</v>
      </c>
      <c r="L269" s="2">
        <v>81970761.400000006</v>
      </c>
      <c r="M269">
        <v>12</v>
      </c>
      <c r="N269" s="132" t="s">
        <v>0</v>
      </c>
    </row>
    <row r="270" spans="2:14" x14ac:dyDescent="0.25">
      <c r="B270" s="131" t="s">
        <v>147</v>
      </c>
      <c r="C270" t="s">
        <v>479</v>
      </c>
      <c r="D270" t="s">
        <v>173</v>
      </c>
      <c r="E270"/>
      <c r="F270" t="s">
        <v>132</v>
      </c>
      <c r="G270" t="s">
        <v>490</v>
      </c>
      <c r="H270" t="s">
        <v>259</v>
      </c>
      <c r="I270" t="s">
        <v>133</v>
      </c>
      <c r="J270" s="2"/>
      <c r="K270" s="2">
        <v>137840549</v>
      </c>
      <c r="L270" s="2">
        <v>138325463.99000001</v>
      </c>
      <c r="M270">
        <v>12</v>
      </c>
      <c r="N270" s="132" t="s">
        <v>0</v>
      </c>
    </row>
    <row r="271" spans="2:14" x14ac:dyDescent="0.25">
      <c r="B271" s="131" t="s">
        <v>147</v>
      </c>
      <c r="C271" t="s">
        <v>479</v>
      </c>
      <c r="D271" t="s">
        <v>173</v>
      </c>
      <c r="E271"/>
      <c r="F271" t="s">
        <v>132</v>
      </c>
      <c r="G271" t="s">
        <v>429</v>
      </c>
      <c r="H271" t="s">
        <v>259</v>
      </c>
      <c r="I271" t="s">
        <v>133</v>
      </c>
      <c r="J271" s="2"/>
      <c r="K271" s="2">
        <v>3061151</v>
      </c>
      <c r="L271" s="2">
        <v>3073928.64</v>
      </c>
      <c r="M271">
        <v>12</v>
      </c>
      <c r="N271" s="132" t="s">
        <v>0</v>
      </c>
    </row>
    <row r="272" spans="2:14" x14ac:dyDescent="0.25">
      <c r="B272" s="131" t="s">
        <v>113</v>
      </c>
      <c r="C272" t="s">
        <v>141</v>
      </c>
      <c r="D272" t="s">
        <v>173</v>
      </c>
      <c r="E272"/>
      <c r="F272" t="s">
        <v>132</v>
      </c>
      <c r="G272" t="s">
        <v>431</v>
      </c>
      <c r="H272" t="s">
        <v>250</v>
      </c>
      <c r="I272" t="s">
        <v>133</v>
      </c>
      <c r="J272" s="2"/>
      <c r="K272" s="2">
        <v>1027699</v>
      </c>
      <c r="L272" s="2">
        <v>1029275.83</v>
      </c>
      <c r="M272">
        <v>13.85</v>
      </c>
      <c r="N272" s="132" t="s">
        <v>0</v>
      </c>
    </row>
    <row r="273" spans="2:14" x14ac:dyDescent="0.25">
      <c r="B273" s="131" t="s">
        <v>113</v>
      </c>
      <c r="C273" t="s">
        <v>141</v>
      </c>
      <c r="D273" t="s">
        <v>173</v>
      </c>
      <c r="E273"/>
      <c r="F273" t="s">
        <v>132</v>
      </c>
      <c r="G273" t="s">
        <v>311</v>
      </c>
      <c r="H273" t="s">
        <v>250</v>
      </c>
      <c r="I273" t="s">
        <v>133</v>
      </c>
      <c r="J273" s="2"/>
      <c r="K273" s="2">
        <v>2058435</v>
      </c>
      <c r="L273" s="2">
        <v>2058539.91</v>
      </c>
      <c r="M273">
        <v>13.85</v>
      </c>
      <c r="N273" s="132" t="s">
        <v>0</v>
      </c>
    </row>
    <row r="274" spans="2:14" x14ac:dyDescent="0.25">
      <c r="B274" s="131" t="s">
        <v>113</v>
      </c>
      <c r="C274" t="s">
        <v>141</v>
      </c>
      <c r="D274" t="s">
        <v>173</v>
      </c>
      <c r="E274"/>
      <c r="F274" t="s">
        <v>132</v>
      </c>
      <c r="G274" t="s">
        <v>313</v>
      </c>
      <c r="H274" t="s">
        <v>250</v>
      </c>
      <c r="I274" t="s">
        <v>133</v>
      </c>
      <c r="J274" s="2"/>
      <c r="K274" s="2">
        <v>1003035</v>
      </c>
      <c r="L274" s="2">
        <v>1029257.03</v>
      </c>
      <c r="M274">
        <v>13.85</v>
      </c>
      <c r="N274" s="132" t="s">
        <v>0</v>
      </c>
    </row>
    <row r="275" spans="2:14" x14ac:dyDescent="0.25">
      <c r="B275" s="131" t="s">
        <v>113</v>
      </c>
      <c r="C275" t="s">
        <v>141</v>
      </c>
      <c r="D275" t="s">
        <v>173</v>
      </c>
      <c r="E275"/>
      <c r="F275" t="s">
        <v>132</v>
      </c>
      <c r="G275" t="s">
        <v>491</v>
      </c>
      <c r="H275" t="s">
        <v>250</v>
      </c>
      <c r="I275" t="s">
        <v>133</v>
      </c>
      <c r="J275" s="2"/>
      <c r="K275" s="2">
        <v>1012144</v>
      </c>
      <c r="L275" s="2">
        <v>1029290.63</v>
      </c>
      <c r="M275">
        <v>13.85</v>
      </c>
      <c r="N275" s="132" t="s">
        <v>0</v>
      </c>
    </row>
    <row r="276" spans="2:14" x14ac:dyDescent="0.25">
      <c r="B276" s="131" t="s">
        <v>113</v>
      </c>
      <c r="C276" t="s">
        <v>141</v>
      </c>
      <c r="D276" t="s">
        <v>173</v>
      </c>
      <c r="E276"/>
      <c r="F276" t="s">
        <v>132</v>
      </c>
      <c r="G276" t="s">
        <v>318</v>
      </c>
      <c r="H276" t="s">
        <v>251</v>
      </c>
      <c r="I276" t="s">
        <v>133</v>
      </c>
      <c r="J276" s="2"/>
      <c r="K276" s="2">
        <v>1022049</v>
      </c>
      <c r="L276" s="2">
        <v>1010156.83</v>
      </c>
      <c r="M276">
        <v>13.75</v>
      </c>
      <c r="N276" s="132" t="s">
        <v>0</v>
      </c>
    </row>
    <row r="277" spans="2:14" x14ac:dyDescent="0.25">
      <c r="B277" s="131" t="s">
        <v>113</v>
      </c>
      <c r="C277" t="s">
        <v>141</v>
      </c>
      <c r="D277" t="s">
        <v>173</v>
      </c>
      <c r="E277"/>
      <c r="F277" t="s">
        <v>132</v>
      </c>
      <c r="G277" t="s">
        <v>492</v>
      </c>
      <c r="H277" t="s">
        <v>250</v>
      </c>
      <c r="I277" t="s">
        <v>133</v>
      </c>
      <c r="J277" s="2"/>
      <c r="K277" s="2">
        <v>1164267</v>
      </c>
      <c r="L277" s="2">
        <v>1084510.18</v>
      </c>
      <c r="M277">
        <v>13.85</v>
      </c>
      <c r="N277" s="132" t="s">
        <v>0</v>
      </c>
    </row>
    <row r="278" spans="2:14" x14ac:dyDescent="0.25">
      <c r="B278" s="131" t="s">
        <v>113</v>
      </c>
      <c r="C278" t="s">
        <v>141</v>
      </c>
      <c r="D278" t="s">
        <v>173</v>
      </c>
      <c r="E278"/>
      <c r="F278" t="s">
        <v>132</v>
      </c>
      <c r="G278" t="s">
        <v>321</v>
      </c>
      <c r="H278" t="s">
        <v>250</v>
      </c>
      <c r="I278" t="s">
        <v>133</v>
      </c>
      <c r="J278" s="2"/>
      <c r="K278" s="2">
        <v>1027698</v>
      </c>
      <c r="L278" s="2">
        <v>1029274.14</v>
      </c>
      <c r="M278">
        <v>13.85</v>
      </c>
      <c r="N278" s="132" t="s">
        <v>0</v>
      </c>
    </row>
    <row r="279" spans="2:14" x14ac:dyDescent="0.25">
      <c r="B279" s="131" t="s">
        <v>113</v>
      </c>
      <c r="C279" t="s">
        <v>141</v>
      </c>
      <c r="D279" t="s">
        <v>173</v>
      </c>
      <c r="E279"/>
      <c r="F279" t="s">
        <v>132</v>
      </c>
      <c r="G279" t="s">
        <v>321</v>
      </c>
      <c r="H279" t="s">
        <v>252</v>
      </c>
      <c r="I279" t="s">
        <v>133</v>
      </c>
      <c r="J279" s="2"/>
      <c r="K279" s="2">
        <v>2056576</v>
      </c>
      <c r="L279" s="2">
        <v>2059706.56</v>
      </c>
      <c r="M279">
        <v>14.75</v>
      </c>
      <c r="N279" s="132" t="s">
        <v>0</v>
      </c>
    </row>
    <row r="280" spans="2:14" x14ac:dyDescent="0.25">
      <c r="B280" s="131" t="s">
        <v>113</v>
      </c>
      <c r="C280" t="s">
        <v>141</v>
      </c>
      <c r="D280" t="s">
        <v>173</v>
      </c>
      <c r="E280"/>
      <c r="F280" t="s">
        <v>132</v>
      </c>
      <c r="G280" t="s">
        <v>434</v>
      </c>
      <c r="H280" t="s">
        <v>250</v>
      </c>
      <c r="I280" t="s">
        <v>133</v>
      </c>
      <c r="J280" s="2"/>
      <c r="K280" s="2">
        <v>4122943</v>
      </c>
      <c r="L280" s="2">
        <v>4117040.54</v>
      </c>
      <c r="M280">
        <v>13.85</v>
      </c>
      <c r="N280" s="132" t="s">
        <v>0</v>
      </c>
    </row>
    <row r="281" spans="2:14" x14ac:dyDescent="0.25">
      <c r="B281" s="131" t="s">
        <v>113</v>
      </c>
      <c r="C281" t="s">
        <v>141</v>
      </c>
      <c r="D281" t="s">
        <v>173</v>
      </c>
      <c r="E281"/>
      <c r="F281" t="s">
        <v>132</v>
      </c>
      <c r="G281" t="s">
        <v>493</v>
      </c>
      <c r="H281" t="s">
        <v>250</v>
      </c>
      <c r="I281" t="s">
        <v>133</v>
      </c>
      <c r="J281" s="2"/>
      <c r="K281" s="2">
        <v>10053235</v>
      </c>
      <c r="L281" s="2">
        <v>10292715.24</v>
      </c>
      <c r="M281">
        <v>13.85</v>
      </c>
      <c r="N281" s="132" t="s">
        <v>0</v>
      </c>
    </row>
    <row r="282" spans="2:14" x14ac:dyDescent="0.25">
      <c r="B282" s="131" t="s">
        <v>113</v>
      </c>
      <c r="C282" t="s">
        <v>141</v>
      </c>
      <c r="D282" t="s">
        <v>173</v>
      </c>
      <c r="E282"/>
      <c r="F282" t="s">
        <v>132</v>
      </c>
      <c r="G282" t="s">
        <v>437</v>
      </c>
      <c r="H282" t="s">
        <v>253</v>
      </c>
      <c r="I282" t="s">
        <v>133</v>
      </c>
      <c r="J282" s="2"/>
      <c r="K282" s="2">
        <v>3024575</v>
      </c>
      <c r="L282" s="2">
        <v>3004244.14</v>
      </c>
      <c r="M282">
        <v>13</v>
      </c>
      <c r="N282" s="132" t="s">
        <v>0</v>
      </c>
    </row>
    <row r="283" spans="2:14" x14ac:dyDescent="0.25">
      <c r="B283" s="131" t="s">
        <v>113</v>
      </c>
      <c r="C283" t="s">
        <v>141</v>
      </c>
      <c r="D283" t="s">
        <v>173</v>
      </c>
      <c r="E283"/>
      <c r="F283" t="s">
        <v>132</v>
      </c>
      <c r="G283" t="s">
        <v>394</v>
      </c>
      <c r="H283" t="s">
        <v>254</v>
      </c>
      <c r="I283" t="s">
        <v>133</v>
      </c>
      <c r="J283" s="2"/>
      <c r="K283" s="2">
        <v>10000004</v>
      </c>
      <c r="L283" s="2">
        <v>10024831.529999999</v>
      </c>
      <c r="M283">
        <v>13</v>
      </c>
      <c r="N283" s="132" t="s">
        <v>0</v>
      </c>
    </row>
    <row r="284" spans="2:14" x14ac:dyDescent="0.25">
      <c r="B284" s="131" t="s">
        <v>113</v>
      </c>
      <c r="C284" t="s">
        <v>141</v>
      </c>
      <c r="D284" t="s">
        <v>173</v>
      </c>
      <c r="E284"/>
      <c r="F284" t="s">
        <v>132</v>
      </c>
      <c r="G284" t="s">
        <v>494</v>
      </c>
      <c r="H284" t="s">
        <v>253</v>
      </c>
      <c r="I284" t="s">
        <v>133</v>
      </c>
      <c r="J284" s="2"/>
      <c r="K284" s="2">
        <v>3006410</v>
      </c>
      <c r="L284" s="2">
        <v>3004241.68</v>
      </c>
      <c r="M284">
        <v>13</v>
      </c>
      <c r="N284" s="132" t="s">
        <v>0</v>
      </c>
    </row>
    <row r="285" spans="2:14" x14ac:dyDescent="0.25">
      <c r="B285" s="131" t="s">
        <v>113</v>
      </c>
      <c r="C285" t="s">
        <v>141</v>
      </c>
      <c r="D285" t="s">
        <v>173</v>
      </c>
      <c r="E285"/>
      <c r="F285" t="s">
        <v>132</v>
      </c>
      <c r="G285" t="s">
        <v>495</v>
      </c>
      <c r="H285" t="s">
        <v>255</v>
      </c>
      <c r="I285" t="s">
        <v>133</v>
      </c>
      <c r="J285" s="2"/>
      <c r="K285" s="2">
        <v>20598355</v>
      </c>
      <c r="L285" s="2">
        <v>20136754.93</v>
      </c>
      <c r="M285">
        <v>14</v>
      </c>
      <c r="N285" s="132" t="s">
        <v>0</v>
      </c>
    </row>
    <row r="286" spans="2:14" x14ac:dyDescent="0.25">
      <c r="B286" s="131" t="s">
        <v>113</v>
      </c>
      <c r="C286" t="s">
        <v>141</v>
      </c>
      <c r="D286" t="s">
        <v>173</v>
      </c>
      <c r="E286"/>
      <c r="F286" t="s">
        <v>132</v>
      </c>
      <c r="G286" t="s">
        <v>496</v>
      </c>
      <c r="H286" t="s">
        <v>256</v>
      </c>
      <c r="I286" t="s">
        <v>133</v>
      </c>
      <c r="J286" s="2"/>
      <c r="K286" s="2">
        <v>60470961</v>
      </c>
      <c r="L286" s="2">
        <v>60471151.700000003</v>
      </c>
      <c r="M286">
        <v>13</v>
      </c>
      <c r="N286" s="132" t="s">
        <v>0</v>
      </c>
    </row>
    <row r="287" spans="2:14" x14ac:dyDescent="0.25">
      <c r="B287" s="131" t="s">
        <v>113</v>
      </c>
      <c r="C287" t="s">
        <v>141</v>
      </c>
      <c r="D287" t="s">
        <v>173</v>
      </c>
      <c r="E287"/>
      <c r="F287" t="s">
        <v>132</v>
      </c>
      <c r="G287" t="s">
        <v>485</v>
      </c>
      <c r="H287" t="s">
        <v>251</v>
      </c>
      <c r="I287" t="s">
        <v>133</v>
      </c>
      <c r="J287" s="2"/>
      <c r="K287" s="2">
        <v>67626001</v>
      </c>
      <c r="L287" s="2">
        <v>62231526.390000001</v>
      </c>
      <c r="M287">
        <v>6.97</v>
      </c>
      <c r="N287" s="132" t="s">
        <v>0</v>
      </c>
    </row>
    <row r="288" spans="2:14" x14ac:dyDescent="0.25">
      <c r="B288" s="131" t="s">
        <v>113</v>
      </c>
      <c r="C288" t="s">
        <v>141</v>
      </c>
      <c r="D288" t="s">
        <v>173</v>
      </c>
      <c r="E288"/>
      <c r="F288" t="s">
        <v>132</v>
      </c>
      <c r="G288" t="s">
        <v>277</v>
      </c>
      <c r="H288" t="s">
        <v>252</v>
      </c>
      <c r="I288" t="s">
        <v>133</v>
      </c>
      <c r="J288" s="2"/>
      <c r="K288" s="2">
        <v>5179290</v>
      </c>
      <c r="L288" s="2">
        <v>5148770.7300000004</v>
      </c>
      <c r="M288">
        <v>14.75</v>
      </c>
      <c r="N288" s="132" t="s">
        <v>0</v>
      </c>
    </row>
    <row r="289" spans="2:14" x14ac:dyDescent="0.25">
      <c r="B289" s="131" t="s">
        <v>113</v>
      </c>
      <c r="C289" t="s">
        <v>141</v>
      </c>
      <c r="D289" t="s">
        <v>173</v>
      </c>
      <c r="E289"/>
      <c r="F289" t="s">
        <v>132</v>
      </c>
      <c r="G289" t="s">
        <v>497</v>
      </c>
      <c r="H289" t="s">
        <v>252</v>
      </c>
      <c r="I289" t="s">
        <v>133</v>
      </c>
      <c r="J289" s="2"/>
      <c r="K289" s="2">
        <v>14107494</v>
      </c>
      <c r="L289" s="2">
        <v>14418052.25</v>
      </c>
      <c r="M289">
        <v>14.75</v>
      </c>
      <c r="N289" s="132" t="s">
        <v>0</v>
      </c>
    </row>
    <row r="290" spans="2:14" x14ac:dyDescent="0.25">
      <c r="B290" s="131" t="s">
        <v>113</v>
      </c>
      <c r="C290" t="s">
        <v>141</v>
      </c>
      <c r="D290" t="s">
        <v>173</v>
      </c>
      <c r="E290"/>
      <c r="F290" t="s">
        <v>132</v>
      </c>
      <c r="G290" t="s">
        <v>448</v>
      </c>
      <c r="H290" t="s">
        <v>254</v>
      </c>
      <c r="I290" t="s">
        <v>133</v>
      </c>
      <c r="J290" s="2"/>
      <c r="K290" s="2">
        <v>2006412</v>
      </c>
      <c r="L290" s="2">
        <v>2004978.39</v>
      </c>
      <c r="M290">
        <v>13</v>
      </c>
      <c r="N290" s="132" t="s">
        <v>0</v>
      </c>
    </row>
    <row r="291" spans="2:14" x14ac:dyDescent="0.25">
      <c r="B291" s="131" t="s">
        <v>113</v>
      </c>
      <c r="C291" t="s">
        <v>141</v>
      </c>
      <c r="D291" t="s">
        <v>173</v>
      </c>
      <c r="E291"/>
      <c r="F291" t="s">
        <v>132</v>
      </c>
      <c r="G291" t="s">
        <v>344</v>
      </c>
      <c r="H291" t="s">
        <v>253</v>
      </c>
      <c r="I291" t="s">
        <v>133</v>
      </c>
      <c r="J291" s="2"/>
      <c r="K291" s="2">
        <v>45179690</v>
      </c>
      <c r="L291" s="2">
        <v>45106472.479999997</v>
      </c>
      <c r="M291">
        <v>12.94</v>
      </c>
      <c r="N291" s="132" t="s">
        <v>0</v>
      </c>
    </row>
    <row r="292" spans="2:14" x14ac:dyDescent="0.25">
      <c r="B292" s="131" t="s">
        <v>113</v>
      </c>
      <c r="C292" t="s">
        <v>141</v>
      </c>
      <c r="D292" t="s">
        <v>173</v>
      </c>
      <c r="E292"/>
      <c r="F292" t="s">
        <v>132</v>
      </c>
      <c r="G292" t="s">
        <v>487</v>
      </c>
      <c r="H292" t="s">
        <v>250</v>
      </c>
      <c r="I292" t="s">
        <v>133</v>
      </c>
      <c r="J292" s="2"/>
      <c r="K292" s="2">
        <v>10405188</v>
      </c>
      <c r="L292" s="2">
        <v>10419551.949999999</v>
      </c>
      <c r="M292">
        <v>13.85</v>
      </c>
      <c r="N292" s="132" t="s">
        <v>0</v>
      </c>
    </row>
    <row r="293" spans="2:14" x14ac:dyDescent="0.25">
      <c r="B293" s="131" t="s">
        <v>113</v>
      </c>
      <c r="C293" t="s">
        <v>141</v>
      </c>
      <c r="D293" t="s">
        <v>173</v>
      </c>
      <c r="E293"/>
      <c r="F293" t="s">
        <v>132</v>
      </c>
      <c r="G293" t="s">
        <v>395</v>
      </c>
      <c r="H293" t="s">
        <v>254</v>
      </c>
      <c r="I293" t="s">
        <v>133</v>
      </c>
      <c r="J293" s="2"/>
      <c r="K293" s="2">
        <v>6061973</v>
      </c>
      <c r="L293" s="2">
        <v>6014901.3700000001</v>
      </c>
      <c r="M293">
        <v>13</v>
      </c>
      <c r="N293" s="132" t="s">
        <v>0</v>
      </c>
    </row>
    <row r="294" spans="2:14" x14ac:dyDescent="0.25">
      <c r="B294" s="131" t="s">
        <v>113</v>
      </c>
      <c r="C294" t="s">
        <v>141</v>
      </c>
      <c r="D294" t="s">
        <v>173</v>
      </c>
      <c r="E294"/>
      <c r="F294" t="s">
        <v>132</v>
      </c>
      <c r="G294" t="s">
        <v>452</v>
      </c>
      <c r="H294" t="s">
        <v>254</v>
      </c>
      <c r="I294" t="s">
        <v>133</v>
      </c>
      <c r="J294" s="2"/>
      <c r="K294" s="2">
        <v>28069805</v>
      </c>
      <c r="L294" s="2">
        <v>28069654.239999998</v>
      </c>
      <c r="M294">
        <v>13</v>
      </c>
      <c r="N294" s="132" t="s">
        <v>0</v>
      </c>
    </row>
    <row r="295" spans="2:14" x14ac:dyDescent="0.25">
      <c r="B295" s="131" t="s">
        <v>113</v>
      </c>
      <c r="C295" t="s">
        <v>141</v>
      </c>
      <c r="D295" t="s">
        <v>173</v>
      </c>
      <c r="E295"/>
      <c r="F295" t="s">
        <v>132</v>
      </c>
      <c r="G295" t="s">
        <v>498</v>
      </c>
      <c r="H295" t="s">
        <v>254</v>
      </c>
      <c r="I295" t="s">
        <v>133</v>
      </c>
      <c r="J295" s="2"/>
      <c r="K295" s="2">
        <v>20078354</v>
      </c>
      <c r="L295" s="2">
        <v>20049800.469999999</v>
      </c>
      <c r="M295">
        <v>13</v>
      </c>
      <c r="N295" s="132" t="s">
        <v>0</v>
      </c>
    </row>
    <row r="296" spans="2:14" x14ac:dyDescent="0.25">
      <c r="B296" s="131" t="s">
        <v>113</v>
      </c>
      <c r="C296" t="s">
        <v>141</v>
      </c>
      <c r="D296" t="s">
        <v>173</v>
      </c>
      <c r="E296"/>
      <c r="F296" t="s">
        <v>132</v>
      </c>
      <c r="G296" t="s">
        <v>295</v>
      </c>
      <c r="H296" t="s">
        <v>253</v>
      </c>
      <c r="I296" t="s">
        <v>133</v>
      </c>
      <c r="J296" s="2"/>
      <c r="K296" s="2">
        <v>40270687</v>
      </c>
      <c r="L296" s="2">
        <v>40056845.880000003</v>
      </c>
      <c r="M296">
        <v>13</v>
      </c>
      <c r="N296" s="132" t="s">
        <v>0</v>
      </c>
    </row>
    <row r="297" spans="2:14" x14ac:dyDescent="0.25">
      <c r="B297" s="131" t="s">
        <v>113</v>
      </c>
      <c r="C297" t="s">
        <v>141</v>
      </c>
      <c r="D297" t="s">
        <v>173</v>
      </c>
      <c r="E297"/>
      <c r="F297" t="s">
        <v>132</v>
      </c>
      <c r="G297" t="s">
        <v>296</v>
      </c>
      <c r="H297" t="s">
        <v>256</v>
      </c>
      <c r="I297" t="s">
        <v>133</v>
      </c>
      <c r="J297" s="2"/>
      <c r="K297" s="2">
        <v>25977784</v>
      </c>
      <c r="L297" s="2">
        <v>25752718.489999998</v>
      </c>
      <c r="M297">
        <v>13</v>
      </c>
      <c r="N297" s="132" t="s">
        <v>0</v>
      </c>
    </row>
    <row r="298" spans="2:14" x14ac:dyDescent="0.25">
      <c r="B298" s="131" t="s">
        <v>113</v>
      </c>
      <c r="C298" t="s">
        <v>141</v>
      </c>
      <c r="D298" t="s">
        <v>173</v>
      </c>
      <c r="E298"/>
      <c r="F298" t="s">
        <v>132</v>
      </c>
      <c r="G298" t="s">
        <v>499</v>
      </c>
      <c r="H298" t="s">
        <v>253</v>
      </c>
      <c r="I298" t="s">
        <v>133</v>
      </c>
      <c r="J298" s="2"/>
      <c r="K298" s="2">
        <v>73863500</v>
      </c>
      <c r="L298" s="2">
        <v>73178514.530000001</v>
      </c>
      <c r="M298">
        <v>13</v>
      </c>
      <c r="N298" s="132" t="s">
        <v>0</v>
      </c>
    </row>
    <row r="299" spans="2:14" x14ac:dyDescent="0.25">
      <c r="B299" s="131" t="s">
        <v>113</v>
      </c>
      <c r="C299" t="s">
        <v>141</v>
      </c>
      <c r="D299" t="s">
        <v>173</v>
      </c>
      <c r="E299"/>
      <c r="F299" t="s">
        <v>132</v>
      </c>
      <c r="G299" t="s">
        <v>500</v>
      </c>
      <c r="H299" t="s">
        <v>253</v>
      </c>
      <c r="I299" t="s">
        <v>133</v>
      </c>
      <c r="J299" s="2"/>
      <c r="K299" s="2">
        <v>28069811</v>
      </c>
      <c r="L299" s="2">
        <v>28039733.620000001</v>
      </c>
      <c r="M299">
        <v>13</v>
      </c>
      <c r="N299" s="132" t="s">
        <v>0</v>
      </c>
    </row>
    <row r="300" spans="2:14" x14ac:dyDescent="0.25">
      <c r="B300" s="131" t="s">
        <v>113</v>
      </c>
      <c r="C300" t="s">
        <v>141</v>
      </c>
      <c r="D300" t="s">
        <v>173</v>
      </c>
      <c r="E300"/>
      <c r="F300" t="s">
        <v>132</v>
      </c>
      <c r="G300" t="s">
        <v>501</v>
      </c>
      <c r="H300" t="s">
        <v>251</v>
      </c>
      <c r="I300" t="s">
        <v>133</v>
      </c>
      <c r="J300" s="2"/>
      <c r="K300" s="2">
        <v>66934905</v>
      </c>
      <c r="L300" s="2">
        <v>65998449.469999999</v>
      </c>
      <c r="M300">
        <v>13.75</v>
      </c>
      <c r="N300" s="132" t="s">
        <v>0</v>
      </c>
    </row>
    <row r="301" spans="2:14" x14ac:dyDescent="0.25">
      <c r="B301" s="131" t="s">
        <v>113</v>
      </c>
      <c r="C301" t="s">
        <v>141</v>
      </c>
      <c r="D301" t="s">
        <v>173</v>
      </c>
      <c r="E301"/>
      <c r="F301" t="s">
        <v>132</v>
      </c>
      <c r="G301" t="s">
        <v>502</v>
      </c>
      <c r="H301" t="s">
        <v>253</v>
      </c>
      <c r="I301" t="s">
        <v>133</v>
      </c>
      <c r="J301" s="2"/>
      <c r="K301" s="2">
        <v>90941425</v>
      </c>
      <c r="L301" s="2">
        <v>90207605.870000005</v>
      </c>
      <c r="M301">
        <v>13</v>
      </c>
      <c r="N301" s="132" t="s">
        <v>0</v>
      </c>
    </row>
    <row r="302" spans="2:14" x14ac:dyDescent="0.25">
      <c r="B302" s="131" t="s">
        <v>113</v>
      </c>
      <c r="C302" t="s">
        <v>141</v>
      </c>
      <c r="D302" t="s">
        <v>173</v>
      </c>
      <c r="E302"/>
      <c r="F302" t="s">
        <v>132</v>
      </c>
      <c r="G302" t="s">
        <v>503</v>
      </c>
      <c r="H302" t="s">
        <v>253</v>
      </c>
      <c r="I302" t="s">
        <v>133</v>
      </c>
      <c r="J302" s="2"/>
      <c r="K302" s="2">
        <v>130665313</v>
      </c>
      <c r="L302" s="2">
        <v>130305418.37</v>
      </c>
      <c r="M302">
        <v>13</v>
      </c>
      <c r="N302" s="132" t="s">
        <v>0</v>
      </c>
    </row>
    <row r="303" spans="2:14" x14ac:dyDescent="0.25">
      <c r="B303" s="131" t="s">
        <v>113</v>
      </c>
      <c r="C303" t="s">
        <v>141</v>
      </c>
      <c r="D303" t="s">
        <v>173</v>
      </c>
      <c r="E303"/>
      <c r="F303" t="s">
        <v>132</v>
      </c>
      <c r="G303" t="s">
        <v>504</v>
      </c>
      <c r="H303" t="s">
        <v>257</v>
      </c>
      <c r="I303" t="s">
        <v>133</v>
      </c>
      <c r="J303" s="2"/>
      <c r="K303" s="2">
        <v>52125000</v>
      </c>
      <c r="L303" s="2">
        <v>52146895.049999997</v>
      </c>
      <c r="M303">
        <v>13.75</v>
      </c>
      <c r="N303" s="132" t="s">
        <v>0</v>
      </c>
    </row>
    <row r="304" spans="2:14" x14ac:dyDescent="0.25">
      <c r="B304" s="131" t="s">
        <v>113</v>
      </c>
      <c r="C304" t="s">
        <v>181</v>
      </c>
      <c r="D304"/>
      <c r="E304"/>
      <c r="F304" t="s">
        <v>132</v>
      </c>
      <c r="G304" t="s">
        <v>292</v>
      </c>
      <c r="H304" t="s">
        <v>213</v>
      </c>
      <c r="I304" t="s">
        <v>133</v>
      </c>
      <c r="J304" s="2"/>
      <c r="K304" s="2">
        <v>12100108</v>
      </c>
      <c r="L304" s="2">
        <v>12154996.369999999</v>
      </c>
      <c r="M304">
        <v>10.5</v>
      </c>
      <c r="N304" s="132" t="s">
        <v>0</v>
      </c>
    </row>
    <row r="305" spans="2:14" x14ac:dyDescent="0.25">
      <c r="B305" s="131" t="s">
        <v>151</v>
      </c>
      <c r="C305" t="s">
        <v>181</v>
      </c>
      <c r="D305"/>
      <c r="E305"/>
      <c r="F305" t="s">
        <v>132</v>
      </c>
      <c r="G305" t="s">
        <v>373</v>
      </c>
      <c r="H305" t="s">
        <v>213</v>
      </c>
      <c r="I305" t="s">
        <v>133</v>
      </c>
      <c r="J305" s="2"/>
      <c r="K305" s="2">
        <v>25091886</v>
      </c>
      <c r="L305" s="2">
        <v>24948474.829999998</v>
      </c>
      <c r="M305">
        <v>10.5</v>
      </c>
      <c r="N305" s="132" t="s">
        <v>0</v>
      </c>
    </row>
    <row r="306" spans="2:14" x14ac:dyDescent="0.25">
      <c r="B306" s="131" t="s">
        <v>151</v>
      </c>
      <c r="C306" t="s">
        <v>181</v>
      </c>
      <c r="D306"/>
      <c r="E306"/>
      <c r="F306" t="s">
        <v>132</v>
      </c>
      <c r="G306" t="s">
        <v>505</v>
      </c>
      <c r="H306" t="s">
        <v>213</v>
      </c>
      <c r="I306" t="s">
        <v>133</v>
      </c>
      <c r="J306" s="2"/>
      <c r="K306" s="2">
        <v>75302056</v>
      </c>
      <c r="L306" s="2">
        <v>75967321.530000001</v>
      </c>
      <c r="M306">
        <v>10.5</v>
      </c>
      <c r="N306" s="132" t="s">
        <v>0</v>
      </c>
    </row>
    <row r="307" spans="2:14" x14ac:dyDescent="0.25">
      <c r="B307" s="131" t="s">
        <v>151</v>
      </c>
      <c r="C307" t="s">
        <v>181</v>
      </c>
      <c r="D307"/>
      <c r="E307"/>
      <c r="F307" t="s">
        <v>132</v>
      </c>
      <c r="G307" t="s">
        <v>506</v>
      </c>
      <c r="H307" t="s">
        <v>213</v>
      </c>
      <c r="I307" t="s">
        <v>133</v>
      </c>
      <c r="J307" s="2"/>
      <c r="K307" s="2">
        <v>104155203</v>
      </c>
      <c r="L307" s="2">
        <v>102785113.92</v>
      </c>
      <c r="M307">
        <v>10.5</v>
      </c>
      <c r="N307" s="132" t="s">
        <v>0</v>
      </c>
    </row>
    <row r="308" spans="2:14" x14ac:dyDescent="0.25">
      <c r="B308" s="131" t="s">
        <v>151</v>
      </c>
      <c r="C308" t="s">
        <v>181</v>
      </c>
      <c r="D308"/>
      <c r="E308"/>
      <c r="F308" t="s">
        <v>132</v>
      </c>
      <c r="G308" t="s">
        <v>507</v>
      </c>
      <c r="H308" t="s">
        <v>213</v>
      </c>
      <c r="I308" t="s">
        <v>133</v>
      </c>
      <c r="J308" s="2"/>
      <c r="K308" s="2">
        <v>148170301</v>
      </c>
      <c r="L308" s="2">
        <v>149905334.91999999</v>
      </c>
      <c r="M308">
        <v>10.5</v>
      </c>
      <c r="N308" s="132" t="s">
        <v>0</v>
      </c>
    </row>
    <row r="309" spans="2:14" x14ac:dyDescent="0.25">
      <c r="B309" s="131" t="s">
        <v>151</v>
      </c>
      <c r="C309" t="s">
        <v>181</v>
      </c>
      <c r="D309"/>
      <c r="E309"/>
      <c r="F309" t="s">
        <v>132</v>
      </c>
      <c r="G309" t="s">
        <v>508</v>
      </c>
      <c r="H309" t="s">
        <v>213</v>
      </c>
      <c r="I309" t="s">
        <v>133</v>
      </c>
      <c r="J309" s="2"/>
      <c r="K309" s="2">
        <v>80704111</v>
      </c>
      <c r="L309" s="2">
        <v>81489774.969999999</v>
      </c>
      <c r="M309">
        <v>10.5</v>
      </c>
      <c r="N309" s="132" t="s">
        <v>0</v>
      </c>
    </row>
    <row r="310" spans="2:14" x14ac:dyDescent="0.25">
      <c r="B310" s="131" t="s">
        <v>151</v>
      </c>
      <c r="C310" t="s">
        <v>181</v>
      </c>
      <c r="D310"/>
      <c r="E310"/>
      <c r="F310" t="s">
        <v>132</v>
      </c>
      <c r="G310" t="s">
        <v>509</v>
      </c>
      <c r="H310" t="s">
        <v>213</v>
      </c>
      <c r="I310" t="s">
        <v>133</v>
      </c>
      <c r="J310" s="2"/>
      <c r="K310" s="2">
        <v>96922775</v>
      </c>
      <c r="L310" s="2">
        <v>97611295.75</v>
      </c>
      <c r="M310">
        <v>10.5</v>
      </c>
      <c r="N310" s="132" t="s">
        <v>0</v>
      </c>
    </row>
    <row r="311" spans="2:14" x14ac:dyDescent="0.25">
      <c r="B311" s="131" t="s">
        <v>151</v>
      </c>
      <c r="C311" t="s">
        <v>181</v>
      </c>
      <c r="D311"/>
      <c r="E311"/>
      <c r="F311" t="s">
        <v>132</v>
      </c>
      <c r="G311" t="s">
        <v>510</v>
      </c>
      <c r="H311" t="s">
        <v>213</v>
      </c>
      <c r="I311" t="s">
        <v>133</v>
      </c>
      <c r="J311" s="2"/>
      <c r="K311" s="2">
        <v>325242738</v>
      </c>
      <c r="L311" s="2">
        <v>324717582.94</v>
      </c>
      <c r="M311">
        <v>10.5</v>
      </c>
      <c r="N311" s="132" t="s">
        <v>0</v>
      </c>
    </row>
    <row r="312" spans="2:14" x14ac:dyDescent="0.25">
      <c r="B312" s="131" t="s">
        <v>151</v>
      </c>
      <c r="C312" t="s">
        <v>181</v>
      </c>
      <c r="D312"/>
      <c r="E312"/>
      <c r="F312" t="s">
        <v>132</v>
      </c>
      <c r="G312" t="s">
        <v>511</v>
      </c>
      <c r="H312" t="s">
        <v>213</v>
      </c>
      <c r="I312" t="s">
        <v>133</v>
      </c>
      <c r="J312" s="2"/>
      <c r="K312" s="2">
        <v>91713081</v>
      </c>
      <c r="L312" s="2">
        <v>91449080.840000004</v>
      </c>
      <c r="M312">
        <v>10.5</v>
      </c>
      <c r="N312" s="132" t="s">
        <v>0</v>
      </c>
    </row>
    <row r="313" spans="2:14" x14ac:dyDescent="0.25">
      <c r="B313" s="131" t="s">
        <v>151</v>
      </c>
      <c r="C313" t="s">
        <v>181</v>
      </c>
      <c r="D313"/>
      <c r="E313"/>
      <c r="F313" t="s">
        <v>132</v>
      </c>
      <c r="G313" t="s">
        <v>512</v>
      </c>
      <c r="H313" t="s">
        <v>213</v>
      </c>
      <c r="I313" t="s">
        <v>133</v>
      </c>
      <c r="J313" s="2"/>
      <c r="K313" s="2">
        <v>70334823</v>
      </c>
      <c r="L313" s="2">
        <v>69897417</v>
      </c>
      <c r="M313">
        <v>10.5</v>
      </c>
      <c r="N313" s="132" t="s">
        <v>0</v>
      </c>
    </row>
    <row r="314" spans="2:14" x14ac:dyDescent="0.25">
      <c r="B314" s="131" t="s">
        <v>151</v>
      </c>
      <c r="C314" t="s">
        <v>181</v>
      </c>
      <c r="D314"/>
      <c r="E314"/>
      <c r="F314" t="s">
        <v>132</v>
      </c>
      <c r="G314" t="s">
        <v>380</v>
      </c>
      <c r="H314" t="s">
        <v>213</v>
      </c>
      <c r="I314" t="s">
        <v>133</v>
      </c>
      <c r="J314" s="2"/>
      <c r="K314" s="2">
        <v>102358906</v>
      </c>
      <c r="L314" s="2">
        <v>101289016.65000001</v>
      </c>
      <c r="M314">
        <v>10.5</v>
      </c>
      <c r="N314" s="132" t="s">
        <v>0</v>
      </c>
    </row>
    <row r="315" spans="2:14" x14ac:dyDescent="0.25">
      <c r="B315" s="131" t="s">
        <v>151</v>
      </c>
      <c r="C315" t="s">
        <v>181</v>
      </c>
      <c r="D315"/>
      <c r="E315"/>
      <c r="F315" t="s">
        <v>132</v>
      </c>
      <c r="G315" t="s">
        <v>513</v>
      </c>
      <c r="H315" t="s">
        <v>213</v>
      </c>
      <c r="I315" t="s">
        <v>133</v>
      </c>
      <c r="J315" s="2"/>
      <c r="K315" s="2">
        <v>103716442</v>
      </c>
      <c r="L315" s="2">
        <v>102482973.89</v>
      </c>
      <c r="M315">
        <v>10.5</v>
      </c>
      <c r="N315" s="132" t="s">
        <v>0</v>
      </c>
    </row>
    <row r="316" spans="2:14" x14ac:dyDescent="0.25">
      <c r="B316" s="19"/>
      <c r="C316" s="20"/>
      <c r="D316" s="21"/>
      <c r="E316" s="21"/>
      <c r="F316" s="20"/>
      <c r="G316" s="22"/>
      <c r="H316" s="22"/>
      <c r="I316" s="20"/>
      <c r="J316" s="23"/>
      <c r="K316" s="24"/>
      <c r="L316" s="23"/>
      <c r="M316" s="24"/>
      <c r="N316" s="25"/>
    </row>
    <row r="317" spans="2:14" x14ac:dyDescent="0.25">
      <c r="B317" s="29"/>
      <c r="C317" s="30"/>
      <c r="D317" s="30"/>
      <c r="E317" s="30"/>
      <c r="F317" s="30"/>
      <c r="G317" s="30"/>
      <c r="H317" s="168" t="s">
        <v>134</v>
      </c>
      <c r="I317" s="168"/>
      <c r="J317" s="133">
        <f>SUM(J11:J316)</f>
        <v>8607826973</v>
      </c>
      <c r="K317" s="133">
        <f>SUM(K11:K316)</f>
        <v>18302545066</v>
      </c>
      <c r="L317" s="133">
        <f>SUM(L11:L316)</f>
        <v>18335340546.039997</v>
      </c>
      <c r="M317" s="133"/>
      <c r="N317" s="31"/>
    </row>
    <row r="319" spans="2:14" x14ac:dyDescent="0.25">
      <c r="B319" s="11" t="s">
        <v>110</v>
      </c>
      <c r="C319" s="11"/>
      <c r="D319" s="11"/>
      <c r="E319" s="11"/>
      <c r="F319" s="11"/>
      <c r="G319" s="11"/>
      <c r="H319" s="11"/>
      <c r="I319" s="11"/>
      <c r="J319" s="11"/>
      <c r="K319" s="11"/>
      <c r="L319" s="11"/>
      <c r="M319" s="11"/>
      <c r="N319" s="11"/>
    </row>
    <row r="320" spans="2:14" x14ac:dyDescent="0.25">
      <c r="B320" s="11" t="s">
        <v>64</v>
      </c>
      <c r="C320" s="11"/>
      <c r="D320" s="11"/>
      <c r="E320" s="11"/>
      <c r="F320" s="11"/>
      <c r="G320" s="11"/>
      <c r="H320" s="11"/>
      <c r="I320" s="11"/>
      <c r="J320" s="11"/>
      <c r="K320" s="11"/>
      <c r="L320" s="11"/>
      <c r="M320" s="11"/>
      <c r="N320" s="11"/>
    </row>
    <row r="321" spans="2:14" x14ac:dyDescent="0.25">
      <c r="B321" s="13">
        <f>+'01'!D7</f>
        <v>45199</v>
      </c>
      <c r="C321" s="11"/>
      <c r="D321" s="11"/>
      <c r="E321" s="11"/>
      <c r="F321" s="11"/>
      <c r="G321" s="11"/>
      <c r="H321" s="11"/>
      <c r="I321" s="11"/>
      <c r="J321" s="11"/>
      <c r="K321" s="11"/>
      <c r="L321" s="11"/>
      <c r="M321" s="11"/>
      <c r="N321" s="11"/>
    </row>
    <row r="322" spans="2:14" x14ac:dyDescent="0.25">
      <c r="B322" s="15"/>
      <c r="C322" s="16"/>
      <c r="D322" s="16"/>
      <c r="E322" s="16"/>
      <c r="F322" s="16"/>
      <c r="G322" s="16"/>
      <c r="H322" s="16"/>
      <c r="I322" s="16"/>
      <c r="J322" s="16"/>
      <c r="K322" s="16"/>
      <c r="L322" s="16"/>
      <c r="M322" s="16"/>
      <c r="N322" s="16"/>
    </row>
    <row r="323" spans="2:14" x14ac:dyDescent="0.25">
      <c r="B323" s="167" t="s">
        <v>515</v>
      </c>
      <c r="C323" s="167"/>
      <c r="D323" s="167"/>
      <c r="E323" s="167"/>
      <c r="F323" s="167"/>
      <c r="G323" s="167"/>
      <c r="H323" s="167"/>
      <c r="I323" s="167"/>
      <c r="J323" s="167"/>
      <c r="K323" s="167"/>
      <c r="L323" s="167"/>
      <c r="M323" s="167"/>
      <c r="N323" s="167"/>
    </row>
    <row r="324" spans="2:14" x14ac:dyDescent="0.25">
      <c r="B324" s="167"/>
      <c r="C324" s="167"/>
      <c r="D324" s="167"/>
      <c r="E324" s="167"/>
      <c r="F324" s="167"/>
      <c r="G324" s="167"/>
      <c r="H324" s="167"/>
      <c r="I324" s="167"/>
      <c r="J324" s="167"/>
      <c r="K324" s="167"/>
      <c r="L324" s="167"/>
      <c r="M324" s="167"/>
      <c r="N324" s="167"/>
    </row>
    <row r="325" spans="2:14" x14ac:dyDescent="0.25">
      <c r="B325" s="15"/>
      <c r="C325" s="16"/>
      <c r="D325" s="16"/>
      <c r="E325" s="16"/>
      <c r="F325" s="16"/>
      <c r="G325" s="16"/>
      <c r="H325" s="16"/>
      <c r="I325" s="16"/>
      <c r="J325" s="16"/>
      <c r="K325" s="16"/>
      <c r="L325" s="16"/>
      <c r="M325" s="16"/>
      <c r="N325" s="16"/>
    </row>
    <row r="326" spans="2:14" ht="30" x14ac:dyDescent="0.25">
      <c r="B326" s="18" t="s">
        <v>52</v>
      </c>
      <c r="C326" s="18" t="s">
        <v>53</v>
      </c>
      <c r="D326" s="18" t="s">
        <v>145</v>
      </c>
      <c r="E326" s="18" t="s">
        <v>54</v>
      </c>
      <c r="F326" s="18" t="s">
        <v>55</v>
      </c>
      <c r="G326" s="18" t="s">
        <v>56</v>
      </c>
      <c r="H326" s="18" t="s">
        <v>57</v>
      </c>
      <c r="I326" s="18" t="s">
        <v>58</v>
      </c>
      <c r="J326" s="18" t="s">
        <v>59</v>
      </c>
      <c r="K326" s="18" t="s">
        <v>60</v>
      </c>
      <c r="L326" s="18" t="s">
        <v>61</v>
      </c>
      <c r="M326" s="18" t="s">
        <v>62</v>
      </c>
      <c r="N326" s="18" t="s">
        <v>63</v>
      </c>
    </row>
    <row r="327" spans="2:14" x14ac:dyDescent="0.25">
      <c r="B327" s="127" t="s">
        <v>113</v>
      </c>
      <c r="C327" s="20" t="s">
        <v>115</v>
      </c>
      <c r="D327" s="21"/>
      <c r="E327" s="21" t="s">
        <v>131</v>
      </c>
      <c r="F327" s="20" t="s">
        <v>132</v>
      </c>
      <c r="G327" s="22">
        <v>44781.532048611116</v>
      </c>
      <c r="H327" s="22">
        <v>45685</v>
      </c>
      <c r="I327" s="20" t="s">
        <v>133</v>
      </c>
      <c r="J327" s="23">
        <v>19730750</v>
      </c>
      <c r="K327" s="24">
        <v>15031193</v>
      </c>
      <c r="L327" s="23">
        <v>15310522.872827325</v>
      </c>
      <c r="M327" s="24">
        <v>19730750</v>
      </c>
      <c r="N327" s="25">
        <v>13.261861205100001</v>
      </c>
    </row>
    <row r="328" spans="2:14" x14ac:dyDescent="0.25">
      <c r="B328" s="127" t="s">
        <v>113</v>
      </c>
      <c r="C328" s="20" t="s">
        <v>115</v>
      </c>
      <c r="D328" s="21"/>
      <c r="E328" s="21" t="s">
        <v>131</v>
      </c>
      <c r="F328" s="20" t="s">
        <v>132</v>
      </c>
      <c r="G328" s="22">
        <v>45034.492997685193</v>
      </c>
      <c r="H328" s="22">
        <v>46049</v>
      </c>
      <c r="I328" s="20" t="s">
        <v>133</v>
      </c>
      <c r="J328" s="23">
        <v>34723288</v>
      </c>
      <c r="K328" s="24">
        <v>25685615</v>
      </c>
      <c r="L328" s="23">
        <v>25532792.232398517</v>
      </c>
      <c r="M328" s="24">
        <v>34723288</v>
      </c>
      <c r="N328" s="25">
        <v>13.644996988500001</v>
      </c>
    </row>
    <row r="329" spans="2:14" x14ac:dyDescent="0.25">
      <c r="B329" s="127" t="s">
        <v>113</v>
      </c>
      <c r="C329" s="20" t="s">
        <v>115</v>
      </c>
      <c r="D329" s="21"/>
      <c r="E329" s="21" t="s">
        <v>131</v>
      </c>
      <c r="F329" s="20" t="s">
        <v>132</v>
      </c>
      <c r="G329" s="22">
        <v>45127.463819444449</v>
      </c>
      <c r="H329" s="22">
        <v>45685</v>
      </c>
      <c r="I329" s="20" t="s">
        <v>133</v>
      </c>
      <c r="J329" s="23">
        <v>117193774</v>
      </c>
      <c r="K329" s="24">
        <v>98820426</v>
      </c>
      <c r="L329" s="23">
        <v>98159733.51032564</v>
      </c>
      <c r="M329" s="24">
        <v>117193774</v>
      </c>
      <c r="N329" s="25">
        <v>13.0990439653</v>
      </c>
    </row>
    <row r="330" spans="2:14" x14ac:dyDescent="0.25">
      <c r="B330" s="127" t="s">
        <v>113</v>
      </c>
      <c r="C330" s="20" t="s">
        <v>115</v>
      </c>
      <c r="D330" s="21"/>
      <c r="E330" s="21" t="s">
        <v>131</v>
      </c>
      <c r="F330" s="20" t="s">
        <v>132</v>
      </c>
      <c r="G330" s="22">
        <v>45194.520011574074</v>
      </c>
      <c r="H330" s="22">
        <v>46049</v>
      </c>
      <c r="I330" s="20" t="s">
        <v>133</v>
      </c>
      <c r="J330" s="23">
        <v>33102740</v>
      </c>
      <c r="K330" s="24">
        <v>25563477</v>
      </c>
      <c r="L330" s="23">
        <v>25607793.90838708</v>
      </c>
      <c r="M330" s="24">
        <v>33102740</v>
      </c>
      <c r="N330" s="25">
        <v>13.478848338100001</v>
      </c>
    </row>
    <row r="331" spans="2:14" x14ac:dyDescent="0.25">
      <c r="B331" s="127" t="s">
        <v>113</v>
      </c>
      <c r="C331" s="20" t="s">
        <v>115</v>
      </c>
      <c r="D331" s="21"/>
      <c r="E331" s="21" t="s">
        <v>131</v>
      </c>
      <c r="F331" s="20" t="s">
        <v>132</v>
      </c>
      <c r="G331" s="22">
        <v>45196.659594907411</v>
      </c>
      <c r="H331" s="22">
        <v>46049</v>
      </c>
      <c r="I331" s="20" t="s">
        <v>133</v>
      </c>
      <c r="J331" s="23">
        <v>66205480</v>
      </c>
      <c r="K331" s="24">
        <v>51162568</v>
      </c>
      <c r="L331" s="23">
        <v>51215767.974463023</v>
      </c>
      <c r="M331" s="24">
        <v>66205480</v>
      </c>
      <c r="N331" s="25">
        <v>13.478649258600001</v>
      </c>
    </row>
    <row r="332" spans="2:14" x14ac:dyDescent="0.25">
      <c r="B332" s="127" t="s">
        <v>113</v>
      </c>
      <c r="C332" s="20" t="s">
        <v>115</v>
      </c>
      <c r="D332" s="21"/>
      <c r="E332" s="21" t="s">
        <v>131</v>
      </c>
      <c r="F332" s="20" t="s">
        <v>132</v>
      </c>
      <c r="G332" s="22">
        <v>45197.656643518516</v>
      </c>
      <c r="H332" s="22">
        <v>46049</v>
      </c>
      <c r="I332" s="20" t="s">
        <v>133</v>
      </c>
      <c r="J332" s="23">
        <v>33102740</v>
      </c>
      <c r="K332" s="24">
        <v>25590189</v>
      </c>
      <c r="L332" s="23">
        <v>25607924.441968106</v>
      </c>
      <c r="M332" s="24">
        <v>33102740</v>
      </c>
      <c r="N332" s="25">
        <v>13.4785598516</v>
      </c>
    </row>
    <row r="333" spans="2:14" x14ac:dyDescent="0.25">
      <c r="B333" s="127" t="s">
        <v>113</v>
      </c>
      <c r="C333" s="20" t="s">
        <v>116</v>
      </c>
      <c r="D333" s="21"/>
      <c r="E333" s="21" t="s">
        <v>131</v>
      </c>
      <c r="F333" s="20" t="s">
        <v>132</v>
      </c>
      <c r="G333" s="22">
        <v>44631.550856481481</v>
      </c>
      <c r="H333" s="22">
        <v>47079</v>
      </c>
      <c r="I333" s="20" t="s">
        <v>133</v>
      </c>
      <c r="J333" s="23">
        <v>1757296</v>
      </c>
      <c r="K333" s="24">
        <v>1002775</v>
      </c>
      <c r="L333" s="23">
        <v>1009496.3992398798</v>
      </c>
      <c r="M333" s="24">
        <v>1757296</v>
      </c>
      <c r="N333" s="25">
        <v>11.733258597500001</v>
      </c>
    </row>
    <row r="334" spans="2:14" x14ac:dyDescent="0.25">
      <c r="B334" s="127" t="s">
        <v>113</v>
      </c>
      <c r="C334" s="20" t="s">
        <v>116</v>
      </c>
      <c r="D334" s="21"/>
      <c r="E334" s="21" t="s">
        <v>131</v>
      </c>
      <c r="F334" s="20" t="s">
        <v>132</v>
      </c>
      <c r="G334" s="22">
        <v>44655.387326388889</v>
      </c>
      <c r="H334" s="22">
        <v>47085</v>
      </c>
      <c r="I334" s="20" t="s">
        <v>133</v>
      </c>
      <c r="J334" s="23">
        <v>5271888</v>
      </c>
      <c r="K334" s="24">
        <v>3030510</v>
      </c>
      <c r="L334" s="23">
        <v>3028627.0956623768</v>
      </c>
      <c r="M334" s="24">
        <v>5271888</v>
      </c>
      <c r="N334" s="25">
        <v>11.7319678314</v>
      </c>
    </row>
    <row r="335" spans="2:14" x14ac:dyDescent="0.25">
      <c r="B335" s="127" t="s">
        <v>113</v>
      </c>
      <c r="C335" s="20" t="s">
        <v>116</v>
      </c>
      <c r="D335" s="21"/>
      <c r="E335" s="21" t="s">
        <v>131</v>
      </c>
      <c r="F335" s="20" t="s">
        <v>132</v>
      </c>
      <c r="G335" s="22">
        <v>44658.598761574074</v>
      </c>
      <c r="H335" s="22">
        <v>47079</v>
      </c>
      <c r="I335" s="20" t="s">
        <v>133</v>
      </c>
      <c r="J335" s="23">
        <v>10543776</v>
      </c>
      <c r="K335" s="24">
        <v>6066577</v>
      </c>
      <c r="L335" s="23">
        <v>6057276.2690837383</v>
      </c>
      <c r="M335" s="24">
        <v>10543776</v>
      </c>
      <c r="N335" s="25">
        <v>11.731864507799999</v>
      </c>
    </row>
    <row r="336" spans="2:14" x14ac:dyDescent="0.25">
      <c r="B336" s="127" t="s">
        <v>113</v>
      </c>
      <c r="C336" s="20" t="s">
        <v>116</v>
      </c>
      <c r="D336" s="21"/>
      <c r="E336" s="21" t="s">
        <v>131</v>
      </c>
      <c r="F336" s="20" t="s">
        <v>132</v>
      </c>
      <c r="G336" s="22">
        <v>44672.564791666664</v>
      </c>
      <c r="H336" s="22">
        <v>47079</v>
      </c>
      <c r="I336" s="20" t="s">
        <v>133</v>
      </c>
      <c r="J336" s="23">
        <v>1757296</v>
      </c>
      <c r="K336" s="24">
        <v>1051216</v>
      </c>
      <c r="L336" s="23">
        <v>1039456.4916546139</v>
      </c>
      <c r="M336" s="24">
        <v>1757296</v>
      </c>
      <c r="N336" s="25">
        <v>10.909418456999999</v>
      </c>
    </row>
    <row r="337" spans="2:14" x14ac:dyDescent="0.25">
      <c r="B337" s="127" t="s">
        <v>113</v>
      </c>
      <c r="C337" s="20" t="s">
        <v>116</v>
      </c>
      <c r="D337" s="21"/>
      <c r="E337" s="21" t="s">
        <v>131</v>
      </c>
      <c r="F337" s="20" t="s">
        <v>132</v>
      </c>
      <c r="G337" s="22">
        <v>44679.596168981479</v>
      </c>
      <c r="H337" s="22">
        <v>47079</v>
      </c>
      <c r="I337" s="20" t="s">
        <v>133</v>
      </c>
      <c r="J337" s="23">
        <v>8786480</v>
      </c>
      <c r="K337" s="24">
        <v>5087842</v>
      </c>
      <c r="L337" s="23">
        <v>5047725.3128759824</v>
      </c>
      <c r="M337" s="24">
        <v>8786480</v>
      </c>
      <c r="N337" s="25">
        <v>11.731892089800001</v>
      </c>
    </row>
    <row r="338" spans="2:14" x14ac:dyDescent="0.25">
      <c r="B338" s="127" t="s">
        <v>113</v>
      </c>
      <c r="C338" s="20" t="s">
        <v>116</v>
      </c>
      <c r="D338" s="21"/>
      <c r="E338" s="21" t="s">
        <v>131</v>
      </c>
      <c r="F338" s="20" t="s">
        <v>132</v>
      </c>
      <c r="G338" s="22">
        <v>44690.508402777778</v>
      </c>
      <c r="H338" s="22">
        <v>47079</v>
      </c>
      <c r="I338" s="20" t="s">
        <v>133</v>
      </c>
      <c r="J338" s="23">
        <v>1757296</v>
      </c>
      <c r="K338" s="24">
        <v>1056762</v>
      </c>
      <c r="L338" s="23">
        <v>1039595.7266888486</v>
      </c>
      <c r="M338" s="24">
        <v>1757296</v>
      </c>
      <c r="N338" s="25">
        <v>10.9056694336</v>
      </c>
    </row>
    <row r="339" spans="2:14" x14ac:dyDescent="0.25">
      <c r="B339" s="127" t="s">
        <v>113</v>
      </c>
      <c r="C339" s="20" t="s">
        <v>116</v>
      </c>
      <c r="D339" s="21"/>
      <c r="E339" s="21" t="s">
        <v>131</v>
      </c>
      <c r="F339" s="20" t="s">
        <v>132</v>
      </c>
      <c r="G339" s="22">
        <v>44736.544548611113</v>
      </c>
      <c r="H339" s="22">
        <v>47079</v>
      </c>
      <c r="I339" s="20" t="s">
        <v>133</v>
      </c>
      <c r="J339" s="23">
        <v>1729248</v>
      </c>
      <c r="K339" s="24">
        <v>1007089</v>
      </c>
      <c r="L339" s="23">
        <v>1009531.1167267811</v>
      </c>
      <c r="M339" s="24">
        <v>1729248</v>
      </c>
      <c r="N339" s="25">
        <v>11.732283691399999</v>
      </c>
    </row>
    <row r="340" spans="2:14" x14ac:dyDescent="0.25">
      <c r="B340" s="127" t="s">
        <v>113</v>
      </c>
      <c r="C340" s="20" t="s">
        <v>116</v>
      </c>
      <c r="D340" s="21"/>
      <c r="E340" s="21" t="s">
        <v>131</v>
      </c>
      <c r="F340" s="20" t="s">
        <v>132</v>
      </c>
      <c r="G340" s="22">
        <v>44739.604606481487</v>
      </c>
      <c r="H340" s="22">
        <v>47079</v>
      </c>
      <c r="I340" s="20" t="s">
        <v>133</v>
      </c>
      <c r="J340" s="23">
        <v>8646240</v>
      </c>
      <c r="K340" s="24">
        <v>5040066</v>
      </c>
      <c r="L340" s="23">
        <v>5047681.1450656531</v>
      </c>
      <c r="M340" s="24">
        <v>8646240</v>
      </c>
      <c r="N340" s="25">
        <v>11.7321401367</v>
      </c>
    </row>
    <row r="341" spans="2:14" x14ac:dyDescent="0.25">
      <c r="B341" s="127" t="s">
        <v>113</v>
      </c>
      <c r="C341" s="20" t="s">
        <v>116</v>
      </c>
      <c r="D341" s="21"/>
      <c r="E341" s="21" t="s">
        <v>131</v>
      </c>
      <c r="F341" s="20" t="s">
        <v>132</v>
      </c>
      <c r="G341" s="22">
        <v>44743.618680555555</v>
      </c>
      <c r="H341" s="22">
        <v>47079</v>
      </c>
      <c r="I341" s="20" t="s">
        <v>133</v>
      </c>
      <c r="J341" s="23">
        <v>15563232</v>
      </c>
      <c r="K341" s="24">
        <v>9083219</v>
      </c>
      <c r="L341" s="23">
        <v>9085877.3930416685</v>
      </c>
      <c r="M341" s="24">
        <v>15563232</v>
      </c>
      <c r="N341" s="25">
        <v>11.7319799805</v>
      </c>
    </row>
    <row r="342" spans="2:14" x14ac:dyDescent="0.25">
      <c r="B342" s="127" t="s">
        <v>113</v>
      </c>
      <c r="C342" s="20" t="s">
        <v>116</v>
      </c>
      <c r="D342" s="21"/>
      <c r="E342" s="21" t="s">
        <v>131</v>
      </c>
      <c r="F342" s="20" t="s">
        <v>132</v>
      </c>
      <c r="G342" s="22">
        <v>44753.616932870369</v>
      </c>
      <c r="H342" s="22">
        <v>45996</v>
      </c>
      <c r="I342" s="20" t="s">
        <v>133</v>
      </c>
      <c r="J342" s="23">
        <v>6833900</v>
      </c>
      <c r="K342" s="24">
        <v>5046026</v>
      </c>
      <c r="L342" s="23">
        <v>5031607.9158724174</v>
      </c>
      <c r="M342" s="24">
        <v>6833900</v>
      </c>
      <c r="N342" s="25">
        <v>10.918068847700001</v>
      </c>
    </row>
    <row r="343" spans="2:14" x14ac:dyDescent="0.25">
      <c r="B343" s="127" t="s">
        <v>113</v>
      </c>
      <c r="C343" s="20" t="s">
        <v>116</v>
      </c>
      <c r="D343" s="21"/>
      <c r="E343" s="21" t="s">
        <v>131</v>
      </c>
      <c r="F343" s="20" t="s">
        <v>132</v>
      </c>
      <c r="G343" s="22">
        <v>44763.593148148153</v>
      </c>
      <c r="H343" s="22">
        <v>45996</v>
      </c>
      <c r="I343" s="20" t="s">
        <v>133</v>
      </c>
      <c r="J343" s="23">
        <v>6833900</v>
      </c>
      <c r="K343" s="24">
        <v>5060410</v>
      </c>
      <c r="L343" s="23">
        <v>5031633.805427121</v>
      </c>
      <c r="M343" s="24">
        <v>6833900</v>
      </c>
      <c r="N343" s="25">
        <v>10.9177788086</v>
      </c>
    </row>
    <row r="344" spans="2:14" x14ac:dyDescent="0.25">
      <c r="B344" s="127" t="s">
        <v>113</v>
      </c>
      <c r="C344" s="20" t="s">
        <v>116</v>
      </c>
      <c r="D344" s="21"/>
      <c r="E344" s="21" t="s">
        <v>131</v>
      </c>
      <c r="F344" s="20" t="s">
        <v>132</v>
      </c>
      <c r="G344" s="22">
        <v>44767.526203703703</v>
      </c>
      <c r="H344" s="22">
        <v>45996</v>
      </c>
      <c r="I344" s="20" t="s">
        <v>133</v>
      </c>
      <c r="J344" s="23">
        <v>6833900</v>
      </c>
      <c r="K344" s="24">
        <v>5066165</v>
      </c>
      <c r="L344" s="23">
        <v>5031636.4205453387</v>
      </c>
      <c r="M344" s="24">
        <v>6833900</v>
      </c>
      <c r="N344" s="25">
        <v>10.9177495117</v>
      </c>
    </row>
    <row r="345" spans="2:14" x14ac:dyDescent="0.25">
      <c r="B345" s="127" t="s">
        <v>113</v>
      </c>
      <c r="C345" s="20" t="s">
        <v>116</v>
      </c>
      <c r="D345" s="21"/>
      <c r="E345" s="21" t="s">
        <v>131</v>
      </c>
      <c r="F345" s="20" t="s">
        <v>132</v>
      </c>
      <c r="G345" s="22">
        <v>44776.606250000004</v>
      </c>
      <c r="H345" s="22">
        <v>45996</v>
      </c>
      <c r="I345" s="20" t="s">
        <v>133</v>
      </c>
      <c r="J345" s="23">
        <v>13667811</v>
      </c>
      <c r="K345" s="24">
        <v>10158219</v>
      </c>
      <c r="L345" s="23">
        <v>10063257.771829195</v>
      </c>
      <c r="M345" s="24">
        <v>13667811</v>
      </c>
      <c r="N345" s="25">
        <v>10.917868652299999</v>
      </c>
    </row>
    <row r="346" spans="2:14" x14ac:dyDescent="0.25">
      <c r="B346" s="127" t="s">
        <v>113</v>
      </c>
      <c r="C346" s="20" t="s">
        <v>116</v>
      </c>
      <c r="D346" s="21"/>
      <c r="E346" s="21" t="s">
        <v>131</v>
      </c>
      <c r="F346" s="20" t="s">
        <v>132</v>
      </c>
      <c r="G346" s="22">
        <v>44809.594652777778</v>
      </c>
      <c r="H346" s="22">
        <v>45996</v>
      </c>
      <c r="I346" s="20" t="s">
        <v>133</v>
      </c>
      <c r="J346" s="23">
        <v>6833900</v>
      </c>
      <c r="K346" s="24">
        <v>5126577</v>
      </c>
      <c r="L346" s="23">
        <v>5031384.5073282681</v>
      </c>
      <c r="M346" s="24">
        <v>6833900</v>
      </c>
      <c r="N346" s="25">
        <v>10.920571777299999</v>
      </c>
    </row>
    <row r="347" spans="2:14" x14ac:dyDescent="0.25">
      <c r="B347" s="127" t="s">
        <v>113</v>
      </c>
      <c r="C347" s="20" t="s">
        <v>116</v>
      </c>
      <c r="D347" s="21"/>
      <c r="E347" s="21" t="s">
        <v>131</v>
      </c>
      <c r="F347" s="20" t="s">
        <v>132</v>
      </c>
      <c r="G347" s="22">
        <v>44854.531099537038</v>
      </c>
      <c r="H347" s="22">
        <v>45996</v>
      </c>
      <c r="I347" s="20" t="s">
        <v>133</v>
      </c>
      <c r="J347" s="23">
        <v>2681205</v>
      </c>
      <c r="K347" s="24">
        <v>2024164</v>
      </c>
      <c r="L347" s="23">
        <v>2012662.091939497</v>
      </c>
      <c r="M347" s="24">
        <v>2681205</v>
      </c>
      <c r="N347" s="25">
        <v>10.917553222700001</v>
      </c>
    </row>
    <row r="348" spans="2:14" x14ac:dyDescent="0.25">
      <c r="B348" s="127" t="s">
        <v>113</v>
      </c>
      <c r="C348" s="20" t="s">
        <v>116</v>
      </c>
      <c r="D348" s="21"/>
      <c r="E348" s="21" t="s">
        <v>131</v>
      </c>
      <c r="F348" s="20" t="s">
        <v>132</v>
      </c>
      <c r="G348" s="22">
        <v>44865.592222222222</v>
      </c>
      <c r="H348" s="22">
        <v>45996</v>
      </c>
      <c r="I348" s="20" t="s">
        <v>133</v>
      </c>
      <c r="J348" s="23">
        <v>16087233</v>
      </c>
      <c r="K348" s="24">
        <v>12182960</v>
      </c>
      <c r="L348" s="23">
        <v>12075966.800933938</v>
      </c>
      <c r="M348" s="24">
        <v>16087233</v>
      </c>
      <c r="N348" s="25">
        <v>10.9175932617</v>
      </c>
    </row>
    <row r="349" spans="2:14" x14ac:dyDescent="0.25">
      <c r="B349" s="127" t="s">
        <v>113</v>
      </c>
      <c r="C349" s="20" t="s">
        <v>116</v>
      </c>
      <c r="D349" s="21"/>
      <c r="E349" s="21" t="s">
        <v>131</v>
      </c>
      <c r="F349" s="20" t="s">
        <v>132</v>
      </c>
      <c r="G349" s="22">
        <v>44900.594826388893</v>
      </c>
      <c r="H349" s="22">
        <v>45996</v>
      </c>
      <c r="I349" s="20" t="s">
        <v>133</v>
      </c>
      <c r="J349" s="23">
        <v>26812058</v>
      </c>
      <c r="K349" s="24">
        <v>20506302</v>
      </c>
      <c r="L349" s="23">
        <v>20125564.973011512</v>
      </c>
      <c r="M349" s="24">
        <v>26812058</v>
      </c>
      <c r="N349" s="25">
        <v>10.9205288086</v>
      </c>
    </row>
    <row r="350" spans="2:14" x14ac:dyDescent="0.25">
      <c r="B350" s="127" t="s">
        <v>113</v>
      </c>
      <c r="C350" s="20" t="s">
        <v>116</v>
      </c>
      <c r="D350" s="21"/>
      <c r="E350" s="21" t="s">
        <v>131</v>
      </c>
      <c r="F350" s="20" t="s">
        <v>132</v>
      </c>
      <c r="G350" s="22">
        <v>44909.544814814813</v>
      </c>
      <c r="H350" s="22">
        <v>45996</v>
      </c>
      <c r="I350" s="20" t="s">
        <v>133</v>
      </c>
      <c r="J350" s="23">
        <v>15769644</v>
      </c>
      <c r="K350" s="24">
        <v>12017259</v>
      </c>
      <c r="L350" s="23">
        <v>12075365.344324995</v>
      </c>
      <c r="M350" s="24">
        <v>15769644</v>
      </c>
      <c r="N350" s="25">
        <v>10.920400878900001</v>
      </c>
    </row>
    <row r="351" spans="2:14" x14ac:dyDescent="0.25">
      <c r="B351" s="127" t="s">
        <v>113</v>
      </c>
      <c r="C351" s="20" t="s">
        <v>116</v>
      </c>
      <c r="D351" s="21"/>
      <c r="E351" s="21" t="s">
        <v>131</v>
      </c>
      <c r="F351" s="20" t="s">
        <v>132</v>
      </c>
      <c r="G351" s="22">
        <v>44915.501666666663</v>
      </c>
      <c r="H351" s="22">
        <v>47079</v>
      </c>
      <c r="I351" s="20" t="s">
        <v>133</v>
      </c>
      <c r="J351" s="23">
        <v>8365760</v>
      </c>
      <c r="K351" s="24">
        <v>5030822</v>
      </c>
      <c r="L351" s="23">
        <v>5047642.8899306543</v>
      </c>
      <c r="M351" s="24">
        <v>8365760</v>
      </c>
      <c r="N351" s="25">
        <v>11.7323549805</v>
      </c>
    </row>
    <row r="352" spans="2:14" x14ac:dyDescent="0.25">
      <c r="B352" s="127" t="s">
        <v>113</v>
      </c>
      <c r="C352" s="20" t="s">
        <v>116</v>
      </c>
      <c r="D352" s="21"/>
      <c r="E352" s="21" t="s">
        <v>131</v>
      </c>
      <c r="F352" s="20" t="s">
        <v>132</v>
      </c>
      <c r="G352" s="22">
        <v>44921.589618055557</v>
      </c>
      <c r="H352" s="22">
        <v>45996</v>
      </c>
      <c r="I352" s="20" t="s">
        <v>133</v>
      </c>
      <c r="J352" s="23">
        <v>10513099</v>
      </c>
      <c r="K352" s="24">
        <v>8039122</v>
      </c>
      <c r="L352" s="23">
        <v>8050454.0826462777</v>
      </c>
      <c r="M352" s="24">
        <v>10513099</v>
      </c>
      <c r="N352" s="25">
        <v>10.918938964800001</v>
      </c>
    </row>
    <row r="353" spans="2:14" x14ac:dyDescent="0.25">
      <c r="B353" s="127" t="s">
        <v>113</v>
      </c>
      <c r="C353" s="20" t="s">
        <v>116</v>
      </c>
      <c r="D353" s="21"/>
      <c r="E353" s="21" t="s">
        <v>131</v>
      </c>
      <c r="F353" s="20" t="s">
        <v>132</v>
      </c>
      <c r="G353" s="22">
        <v>44924.618113425924</v>
      </c>
      <c r="H353" s="22">
        <v>45996</v>
      </c>
      <c r="I353" s="20" t="s">
        <v>133</v>
      </c>
      <c r="J353" s="23">
        <v>13141372</v>
      </c>
      <c r="K353" s="24">
        <v>10057533</v>
      </c>
      <c r="L353" s="23">
        <v>10063117.144006141</v>
      </c>
      <c r="M353" s="24">
        <v>13141372</v>
      </c>
      <c r="N353" s="25">
        <v>10.9186563819</v>
      </c>
    </row>
    <row r="354" spans="2:14" x14ac:dyDescent="0.25">
      <c r="B354" s="127" t="s">
        <v>113</v>
      </c>
      <c r="C354" s="20" t="s">
        <v>116</v>
      </c>
      <c r="D354" s="21"/>
      <c r="E354" s="21" t="s">
        <v>131</v>
      </c>
      <c r="F354" s="20" t="s">
        <v>132</v>
      </c>
      <c r="G354" s="22">
        <v>44972.498726851853</v>
      </c>
      <c r="H354" s="22">
        <v>45996</v>
      </c>
      <c r="I354" s="20" t="s">
        <v>133</v>
      </c>
      <c r="J354" s="23">
        <v>78848220</v>
      </c>
      <c r="K354" s="24">
        <v>61173699</v>
      </c>
      <c r="L354" s="23">
        <v>60379107.005041882</v>
      </c>
      <c r="M354" s="24">
        <v>78848220</v>
      </c>
      <c r="N354" s="25">
        <v>10.918271972699999</v>
      </c>
    </row>
    <row r="355" spans="2:14" x14ac:dyDescent="0.25">
      <c r="B355" s="127" t="s">
        <v>113</v>
      </c>
      <c r="C355" s="20" t="s">
        <v>116</v>
      </c>
      <c r="D355" s="21"/>
      <c r="E355" s="21" t="s">
        <v>131</v>
      </c>
      <c r="F355" s="20" t="s">
        <v>132</v>
      </c>
      <c r="G355" s="22">
        <v>44993.606099537043</v>
      </c>
      <c r="H355" s="22">
        <v>45996</v>
      </c>
      <c r="I355" s="20" t="s">
        <v>133</v>
      </c>
      <c r="J355" s="23">
        <v>32853424</v>
      </c>
      <c r="K355" s="24">
        <v>27485067</v>
      </c>
      <c r="L355" s="23">
        <v>26653402.824235424</v>
      </c>
      <c r="M355" s="24">
        <v>32853424</v>
      </c>
      <c r="N355" s="25">
        <v>7.7167944335999996</v>
      </c>
    </row>
    <row r="356" spans="2:14" x14ac:dyDescent="0.25">
      <c r="B356" s="127" t="s">
        <v>113</v>
      </c>
      <c r="C356" s="20" t="s">
        <v>116</v>
      </c>
      <c r="D356" s="21"/>
      <c r="E356" s="21" t="s">
        <v>131</v>
      </c>
      <c r="F356" s="20" t="s">
        <v>132</v>
      </c>
      <c r="G356" s="22">
        <v>45020.613020833334</v>
      </c>
      <c r="H356" s="22">
        <v>45996</v>
      </c>
      <c r="I356" s="20" t="s">
        <v>133</v>
      </c>
      <c r="J356" s="23">
        <v>57958153</v>
      </c>
      <c r="K356" s="24">
        <v>45323629</v>
      </c>
      <c r="L356" s="23">
        <v>45284550.150757842</v>
      </c>
      <c r="M356" s="24">
        <v>57958153</v>
      </c>
      <c r="N356" s="25">
        <v>10.9179995117</v>
      </c>
    </row>
    <row r="357" spans="2:14" x14ac:dyDescent="0.25">
      <c r="B357" s="127" t="s">
        <v>113</v>
      </c>
      <c r="C357" s="20" t="s">
        <v>116</v>
      </c>
      <c r="D357" s="21"/>
      <c r="E357" s="21" t="s">
        <v>131</v>
      </c>
      <c r="F357" s="20" t="s">
        <v>132</v>
      </c>
      <c r="G357" s="22">
        <v>45069.605787037042</v>
      </c>
      <c r="H357" s="22">
        <v>45996</v>
      </c>
      <c r="I357" s="20" t="s">
        <v>133</v>
      </c>
      <c r="J357" s="23">
        <v>32198972</v>
      </c>
      <c r="K357" s="24">
        <v>25950942</v>
      </c>
      <c r="L357" s="23">
        <v>25523843.842830338</v>
      </c>
      <c r="M357" s="24">
        <v>32198972</v>
      </c>
      <c r="N357" s="25">
        <v>10.1077495117</v>
      </c>
    </row>
    <row r="358" spans="2:14" x14ac:dyDescent="0.25">
      <c r="B358" s="127" t="s">
        <v>113</v>
      </c>
      <c r="C358" s="20" t="s">
        <v>116</v>
      </c>
      <c r="D358" s="21"/>
      <c r="E358" s="21" t="s">
        <v>131</v>
      </c>
      <c r="F358" s="20" t="s">
        <v>132</v>
      </c>
      <c r="G358" s="22">
        <v>45099.528611111113</v>
      </c>
      <c r="H358" s="22">
        <v>45996</v>
      </c>
      <c r="I358" s="20" t="s">
        <v>133</v>
      </c>
      <c r="J358" s="23">
        <v>18926710</v>
      </c>
      <c r="K358" s="24">
        <v>15056096</v>
      </c>
      <c r="L358" s="23">
        <v>15094560.845303699</v>
      </c>
      <c r="M358" s="24">
        <v>18926710</v>
      </c>
      <c r="N358" s="25">
        <v>10.9190708008</v>
      </c>
    </row>
    <row r="359" spans="2:14" x14ac:dyDescent="0.25">
      <c r="B359" s="127" t="s">
        <v>113</v>
      </c>
      <c r="C359" s="20" t="s">
        <v>116</v>
      </c>
      <c r="D359" s="21"/>
      <c r="E359" s="21" t="s">
        <v>131</v>
      </c>
      <c r="F359" s="20" t="s">
        <v>132</v>
      </c>
      <c r="G359" s="22">
        <v>45173.519166666672</v>
      </c>
      <c r="H359" s="22">
        <v>45996</v>
      </c>
      <c r="I359" s="20" t="s">
        <v>133</v>
      </c>
      <c r="J359" s="23">
        <v>75706850</v>
      </c>
      <c r="K359" s="24">
        <v>61501644</v>
      </c>
      <c r="L359" s="23">
        <v>60376848.687009804</v>
      </c>
      <c r="M359" s="24">
        <v>75706850</v>
      </c>
      <c r="N359" s="25">
        <v>10.9203803711</v>
      </c>
    </row>
    <row r="360" spans="2:14" x14ac:dyDescent="0.25">
      <c r="B360" s="127" t="s">
        <v>147</v>
      </c>
      <c r="C360" s="20" t="s">
        <v>148</v>
      </c>
      <c r="D360" s="21"/>
      <c r="E360" s="21" t="s">
        <v>131</v>
      </c>
      <c r="F360" s="20" t="s">
        <v>132</v>
      </c>
      <c r="G360" s="22">
        <v>45001.528333333335</v>
      </c>
      <c r="H360" s="22">
        <v>45418</v>
      </c>
      <c r="I360" s="20" t="s">
        <v>133</v>
      </c>
      <c r="J360" s="23">
        <v>128032877</v>
      </c>
      <c r="K360" s="24">
        <v>115854641</v>
      </c>
      <c r="L360" s="23">
        <v>116324848.23759975</v>
      </c>
      <c r="M360" s="24">
        <v>128032877</v>
      </c>
      <c r="N360" s="25">
        <v>9.7224379882999994</v>
      </c>
    </row>
    <row r="361" spans="2:14" x14ac:dyDescent="0.25">
      <c r="B361" s="127" t="s">
        <v>147</v>
      </c>
      <c r="C361" s="20" t="s">
        <v>148</v>
      </c>
      <c r="D361" s="21"/>
      <c r="E361" s="21" t="s">
        <v>131</v>
      </c>
      <c r="F361" s="20" t="s">
        <v>132</v>
      </c>
      <c r="G361" s="22">
        <v>45054.603819444448</v>
      </c>
      <c r="H361" s="22">
        <v>45827</v>
      </c>
      <c r="I361" s="20" t="s">
        <v>133</v>
      </c>
      <c r="J361" s="23">
        <v>34037671</v>
      </c>
      <c r="K361" s="24">
        <v>27941234</v>
      </c>
      <c r="L361" s="23">
        <v>27299518.513087772</v>
      </c>
      <c r="M361" s="24">
        <v>34037671</v>
      </c>
      <c r="N361" s="25">
        <v>11.3567006836</v>
      </c>
    </row>
    <row r="362" spans="2:14" x14ac:dyDescent="0.25">
      <c r="B362" s="127" t="s">
        <v>147</v>
      </c>
      <c r="C362" s="20" t="s">
        <v>148</v>
      </c>
      <c r="D362" s="21"/>
      <c r="E362" s="21" t="s">
        <v>131</v>
      </c>
      <c r="F362" s="20" t="s">
        <v>132</v>
      </c>
      <c r="G362" s="22">
        <v>45175.526215277772</v>
      </c>
      <c r="H362" s="22">
        <v>45418</v>
      </c>
      <c r="I362" s="20" t="s">
        <v>133</v>
      </c>
      <c r="J362" s="23">
        <v>115056987</v>
      </c>
      <c r="K362" s="24">
        <v>108799346</v>
      </c>
      <c r="L362" s="23">
        <v>109423067.93117028</v>
      </c>
      <c r="M362" s="24">
        <v>115056987</v>
      </c>
      <c r="N362" s="25">
        <v>9.0827788086000005</v>
      </c>
    </row>
    <row r="363" spans="2:14" x14ac:dyDescent="0.25">
      <c r="B363" s="127" t="s">
        <v>114</v>
      </c>
      <c r="C363" s="20" t="s">
        <v>119</v>
      </c>
      <c r="D363" s="21"/>
      <c r="E363" s="21" t="s">
        <v>131</v>
      </c>
      <c r="F363" s="20" t="s">
        <v>132</v>
      </c>
      <c r="G363" s="22">
        <v>44810.536921296298</v>
      </c>
      <c r="H363" s="22">
        <v>45594</v>
      </c>
      <c r="I363" s="20" t="s">
        <v>133</v>
      </c>
      <c r="J363" s="23">
        <v>17666304</v>
      </c>
      <c r="K363" s="24">
        <v>14231448</v>
      </c>
      <c r="L363" s="23">
        <v>14628342.07029091</v>
      </c>
      <c r="M363" s="24">
        <v>17666304</v>
      </c>
      <c r="N363" s="25">
        <v>11.571855815699999</v>
      </c>
    </row>
    <row r="364" spans="2:14" x14ac:dyDescent="0.25">
      <c r="B364" s="127" t="s">
        <v>114</v>
      </c>
      <c r="C364" s="20" t="s">
        <v>119</v>
      </c>
      <c r="D364" s="21"/>
      <c r="E364" s="21" t="s">
        <v>131</v>
      </c>
      <c r="F364" s="20" t="s">
        <v>132</v>
      </c>
      <c r="G364" s="22">
        <v>44813.598506944443</v>
      </c>
      <c r="H364" s="22">
        <v>45642</v>
      </c>
      <c r="I364" s="20" t="s">
        <v>133</v>
      </c>
      <c r="J364" s="23">
        <v>14209317</v>
      </c>
      <c r="K364" s="24">
        <v>11308349</v>
      </c>
      <c r="L364" s="23">
        <v>11613742.400272282</v>
      </c>
      <c r="M364" s="24">
        <v>14209317</v>
      </c>
      <c r="N364" s="25">
        <v>11.571907442300001</v>
      </c>
    </row>
    <row r="365" spans="2:14" x14ac:dyDescent="0.25">
      <c r="B365" s="127" t="s">
        <v>114</v>
      </c>
      <c r="C365" s="20" t="s">
        <v>119</v>
      </c>
      <c r="D365" s="21"/>
      <c r="E365" s="21" t="s">
        <v>131</v>
      </c>
      <c r="F365" s="20" t="s">
        <v>132</v>
      </c>
      <c r="G365" s="22">
        <v>44819.529988425929</v>
      </c>
      <c r="H365" s="22">
        <v>45432</v>
      </c>
      <c r="I365" s="20" t="s">
        <v>133</v>
      </c>
      <c r="J365" s="23">
        <v>17330135</v>
      </c>
      <c r="K365" s="24">
        <v>14604748</v>
      </c>
      <c r="L365" s="23">
        <v>14849068.436168538</v>
      </c>
      <c r="M365" s="24">
        <v>17330135</v>
      </c>
      <c r="N365" s="25">
        <v>11.571879129099999</v>
      </c>
    </row>
    <row r="366" spans="2:14" x14ac:dyDescent="0.25">
      <c r="B366" s="127" t="s">
        <v>114</v>
      </c>
      <c r="C366" s="20" t="s">
        <v>119</v>
      </c>
      <c r="D366" s="21"/>
      <c r="E366" s="21" t="s">
        <v>131</v>
      </c>
      <c r="F366" s="20" t="s">
        <v>132</v>
      </c>
      <c r="G366" s="22">
        <v>44819.530405092599</v>
      </c>
      <c r="H366" s="22">
        <v>45594</v>
      </c>
      <c r="I366" s="20" t="s">
        <v>133</v>
      </c>
      <c r="J366" s="23">
        <v>17567674</v>
      </c>
      <c r="K366" s="24">
        <v>14171117</v>
      </c>
      <c r="L366" s="23">
        <v>14628342.07029091</v>
      </c>
      <c r="M366" s="24">
        <v>17567674</v>
      </c>
      <c r="N366" s="25">
        <v>11.571855815699999</v>
      </c>
    </row>
    <row r="367" spans="2:14" x14ac:dyDescent="0.25">
      <c r="B367" s="127" t="s">
        <v>114</v>
      </c>
      <c r="C367" s="20" t="s">
        <v>119</v>
      </c>
      <c r="D367" s="21"/>
      <c r="E367" s="21" t="s">
        <v>131</v>
      </c>
      <c r="F367" s="20" t="s">
        <v>132</v>
      </c>
      <c r="G367" s="22">
        <v>44826.540023148147</v>
      </c>
      <c r="H367" s="22">
        <v>45642</v>
      </c>
      <c r="I367" s="20" t="s">
        <v>133</v>
      </c>
      <c r="J367" s="23">
        <v>15393428</v>
      </c>
      <c r="K367" s="24">
        <v>12298595</v>
      </c>
      <c r="L367" s="23">
        <v>12581563.090677913</v>
      </c>
      <c r="M367" s="24">
        <v>15393428</v>
      </c>
      <c r="N367" s="25">
        <v>11.571856050099999</v>
      </c>
    </row>
    <row r="368" spans="2:14" x14ac:dyDescent="0.25">
      <c r="B368" s="127" t="s">
        <v>114</v>
      </c>
      <c r="C368" s="20" t="s">
        <v>119</v>
      </c>
      <c r="D368" s="21"/>
      <c r="E368" s="21" t="s">
        <v>131</v>
      </c>
      <c r="F368" s="20" t="s">
        <v>132</v>
      </c>
      <c r="G368" s="22">
        <v>44833.537164351852</v>
      </c>
      <c r="H368" s="22">
        <v>45327</v>
      </c>
      <c r="I368" s="20" t="s">
        <v>133</v>
      </c>
      <c r="J368" s="23">
        <v>11259997</v>
      </c>
      <c r="K368" s="24">
        <v>9791448</v>
      </c>
      <c r="L368" s="23">
        <v>9988158.7817661818</v>
      </c>
      <c r="M368" s="24">
        <v>11259997</v>
      </c>
      <c r="N368" s="25">
        <v>11.5718993575</v>
      </c>
    </row>
    <row r="369" spans="2:14" x14ac:dyDescent="0.25">
      <c r="B369" s="127" t="s">
        <v>114</v>
      </c>
      <c r="C369" s="20" t="s">
        <v>119</v>
      </c>
      <c r="D369" s="21"/>
      <c r="E369" s="21" t="s">
        <v>131</v>
      </c>
      <c r="F369" s="20" t="s">
        <v>132</v>
      </c>
      <c r="G369" s="22">
        <v>44839.512465277781</v>
      </c>
      <c r="H369" s="22">
        <v>45559</v>
      </c>
      <c r="I369" s="20" t="s">
        <v>133</v>
      </c>
      <c r="J369" s="23">
        <v>50953207</v>
      </c>
      <c r="K369" s="24">
        <v>42057666</v>
      </c>
      <c r="L369" s="23">
        <v>43272733.612907864</v>
      </c>
      <c r="M369" s="24">
        <v>50953207</v>
      </c>
      <c r="N369" s="25">
        <v>11.020345045199999</v>
      </c>
    </row>
    <row r="370" spans="2:14" x14ac:dyDescent="0.25">
      <c r="B370" s="127" t="s">
        <v>114</v>
      </c>
      <c r="C370" s="20" t="s">
        <v>119</v>
      </c>
      <c r="D370" s="21"/>
      <c r="E370" s="21" t="s">
        <v>131</v>
      </c>
      <c r="F370" s="20" t="s">
        <v>132</v>
      </c>
      <c r="G370" s="22">
        <v>44896.463043981486</v>
      </c>
      <c r="H370" s="22">
        <v>45981</v>
      </c>
      <c r="I370" s="20" t="s">
        <v>133</v>
      </c>
      <c r="J370" s="23">
        <v>17402959</v>
      </c>
      <c r="K370" s="24">
        <v>12679425</v>
      </c>
      <c r="L370" s="23">
        <v>13035733.38997178</v>
      </c>
      <c r="M370" s="24">
        <v>17402959</v>
      </c>
      <c r="N370" s="25">
        <v>12.6825045394</v>
      </c>
    </row>
    <row r="371" spans="2:14" x14ac:dyDescent="0.25">
      <c r="B371" s="127" t="s">
        <v>114</v>
      </c>
      <c r="C371" s="20" t="s">
        <v>119</v>
      </c>
      <c r="D371" s="21"/>
      <c r="E371" s="21" t="s">
        <v>131</v>
      </c>
      <c r="F371" s="20" t="s">
        <v>132</v>
      </c>
      <c r="G371" s="22">
        <v>44896.470740740748</v>
      </c>
      <c r="H371" s="22">
        <v>45846</v>
      </c>
      <c r="I371" s="20" t="s">
        <v>133</v>
      </c>
      <c r="J371" s="23">
        <v>15735353</v>
      </c>
      <c r="K371" s="24">
        <v>11871010</v>
      </c>
      <c r="L371" s="23">
        <v>12207758.792163271</v>
      </c>
      <c r="M371" s="24">
        <v>15735353</v>
      </c>
      <c r="N371" s="25">
        <v>12.684234890300001</v>
      </c>
    </row>
    <row r="372" spans="2:14" x14ac:dyDescent="0.25">
      <c r="B372" s="127" t="s">
        <v>114</v>
      </c>
      <c r="C372" s="20" t="s">
        <v>119</v>
      </c>
      <c r="D372" s="21"/>
      <c r="E372" s="21" t="s">
        <v>131</v>
      </c>
      <c r="F372" s="20" t="s">
        <v>132</v>
      </c>
      <c r="G372" s="22">
        <v>44907.47932870371</v>
      </c>
      <c r="H372" s="22">
        <v>45846</v>
      </c>
      <c r="I372" s="20" t="s">
        <v>133</v>
      </c>
      <c r="J372" s="23">
        <v>26629039</v>
      </c>
      <c r="K372" s="24">
        <v>20161821</v>
      </c>
      <c r="L372" s="23">
        <v>20659001.843422636</v>
      </c>
      <c r="M372" s="24">
        <v>26629039</v>
      </c>
      <c r="N372" s="25">
        <v>12.6825030132</v>
      </c>
    </row>
    <row r="373" spans="2:14" x14ac:dyDescent="0.25">
      <c r="B373" s="127" t="s">
        <v>114</v>
      </c>
      <c r="C373" s="20" t="s">
        <v>119</v>
      </c>
      <c r="D373" s="21"/>
      <c r="E373" s="21" t="s">
        <v>131</v>
      </c>
      <c r="F373" s="20" t="s">
        <v>132</v>
      </c>
      <c r="G373" s="22">
        <v>44932.641990740747</v>
      </c>
      <c r="H373" s="22">
        <v>45846</v>
      </c>
      <c r="I373" s="20" t="s">
        <v>133</v>
      </c>
      <c r="J373" s="23">
        <v>27693258</v>
      </c>
      <c r="K373" s="24">
        <v>21104351</v>
      </c>
      <c r="L373" s="23">
        <v>21598048.084054962</v>
      </c>
      <c r="M373" s="24">
        <v>27693258</v>
      </c>
      <c r="N373" s="25">
        <v>12.682502381700001</v>
      </c>
    </row>
    <row r="374" spans="2:14" x14ac:dyDescent="0.25">
      <c r="B374" s="127" t="s">
        <v>114</v>
      </c>
      <c r="C374" s="20" t="s">
        <v>119</v>
      </c>
      <c r="D374" s="21"/>
      <c r="E374" s="21" t="s">
        <v>131</v>
      </c>
      <c r="F374" s="20" t="s">
        <v>132</v>
      </c>
      <c r="G374" s="22">
        <v>45118.513506944444</v>
      </c>
      <c r="H374" s="22">
        <v>45846</v>
      </c>
      <c r="I374" s="20" t="s">
        <v>133</v>
      </c>
      <c r="J374" s="23">
        <v>25616435</v>
      </c>
      <c r="K374" s="24">
        <v>20552063</v>
      </c>
      <c r="L374" s="23">
        <v>20659001.843422636</v>
      </c>
      <c r="M374" s="24">
        <v>25616435</v>
      </c>
      <c r="N374" s="25">
        <v>12.6825030132</v>
      </c>
    </row>
    <row r="375" spans="2:14" x14ac:dyDescent="0.25">
      <c r="B375" s="127" t="s">
        <v>113</v>
      </c>
      <c r="C375" s="20" t="s">
        <v>121</v>
      </c>
      <c r="D375" s="21"/>
      <c r="E375" s="21" t="s">
        <v>131</v>
      </c>
      <c r="F375" s="20" t="s">
        <v>132</v>
      </c>
      <c r="G375" s="22">
        <v>44628.662361111114</v>
      </c>
      <c r="H375" s="22">
        <v>45498</v>
      </c>
      <c r="I375" s="20" t="s">
        <v>133</v>
      </c>
      <c r="J375" s="23">
        <v>1302051</v>
      </c>
      <c r="K375" s="24">
        <v>1002741</v>
      </c>
      <c r="L375" s="23">
        <v>1012122.8589328117</v>
      </c>
      <c r="M375" s="24">
        <v>1302051</v>
      </c>
      <c r="N375" s="25">
        <v>13.173736720300001</v>
      </c>
    </row>
    <row r="376" spans="2:14" x14ac:dyDescent="0.25">
      <c r="B376" s="127" t="s">
        <v>113</v>
      </c>
      <c r="C376" s="20" t="s">
        <v>121</v>
      </c>
      <c r="D376" s="21"/>
      <c r="E376" s="21" t="s">
        <v>131</v>
      </c>
      <c r="F376" s="20" t="s">
        <v>132</v>
      </c>
      <c r="G376" s="22">
        <v>44679.597615740742</v>
      </c>
      <c r="H376" s="22">
        <v>45384</v>
      </c>
      <c r="I376" s="20" t="s">
        <v>133</v>
      </c>
      <c r="J376" s="23">
        <v>5025591</v>
      </c>
      <c r="K376" s="24">
        <v>4040520</v>
      </c>
      <c r="L376" s="23">
        <v>4124450.4031387749</v>
      </c>
      <c r="M376" s="24">
        <v>5025591</v>
      </c>
      <c r="N376" s="25">
        <v>13.3642929792</v>
      </c>
    </row>
    <row r="377" spans="2:14" x14ac:dyDescent="0.25">
      <c r="B377" s="127" t="s">
        <v>113</v>
      </c>
      <c r="C377" s="20" t="s">
        <v>121</v>
      </c>
      <c r="D377" s="21"/>
      <c r="E377" s="21" t="s">
        <v>131</v>
      </c>
      <c r="F377" s="20" t="s">
        <v>132</v>
      </c>
      <c r="G377" s="22">
        <v>44692.519444444442</v>
      </c>
      <c r="H377" s="22">
        <v>45384</v>
      </c>
      <c r="I377" s="20" t="s">
        <v>133</v>
      </c>
      <c r="J377" s="23">
        <v>3769192</v>
      </c>
      <c r="K377" s="24">
        <v>3044014</v>
      </c>
      <c r="L377" s="23">
        <v>3093353.1522731641</v>
      </c>
      <c r="M377" s="24">
        <v>3769192</v>
      </c>
      <c r="N377" s="25">
        <v>13.3630937338</v>
      </c>
    </row>
    <row r="378" spans="2:14" x14ac:dyDescent="0.25">
      <c r="B378" s="127" t="s">
        <v>113</v>
      </c>
      <c r="C378" s="20" t="s">
        <v>121</v>
      </c>
      <c r="D378" s="21"/>
      <c r="E378" s="21" t="s">
        <v>131</v>
      </c>
      <c r="F378" s="20" t="s">
        <v>132</v>
      </c>
      <c r="G378" s="22">
        <v>44722.510624999995</v>
      </c>
      <c r="H378" s="22">
        <v>45384</v>
      </c>
      <c r="I378" s="20" t="s">
        <v>133</v>
      </c>
      <c r="J378" s="23">
        <v>3769192</v>
      </c>
      <c r="K378" s="24">
        <v>3075452</v>
      </c>
      <c r="L378" s="23">
        <v>3093321.5153084965</v>
      </c>
      <c r="M378" s="24">
        <v>3769192</v>
      </c>
      <c r="N378" s="25">
        <v>13.3654898405</v>
      </c>
    </row>
    <row r="379" spans="2:14" x14ac:dyDescent="0.25">
      <c r="B379" s="127" t="s">
        <v>113</v>
      </c>
      <c r="C379" s="20" t="s">
        <v>121</v>
      </c>
      <c r="D379" s="21"/>
      <c r="E379" s="21" t="s">
        <v>131</v>
      </c>
      <c r="F379" s="20" t="s">
        <v>132</v>
      </c>
      <c r="G379" s="22">
        <v>44746.512303240743</v>
      </c>
      <c r="H379" s="22">
        <v>45498</v>
      </c>
      <c r="I379" s="20" t="s">
        <v>133</v>
      </c>
      <c r="J379" s="23">
        <v>8896235</v>
      </c>
      <c r="K379" s="24">
        <v>7094248</v>
      </c>
      <c r="L379" s="23">
        <v>7088974.7262969147</v>
      </c>
      <c r="M379" s="24">
        <v>8896235</v>
      </c>
      <c r="N379" s="25">
        <v>13.089911341700001</v>
      </c>
    </row>
    <row r="380" spans="2:14" x14ac:dyDescent="0.25">
      <c r="B380" s="127" t="s">
        <v>113</v>
      </c>
      <c r="C380" s="20" t="s">
        <v>121</v>
      </c>
      <c r="D380" s="21"/>
      <c r="E380" s="21" t="s">
        <v>131</v>
      </c>
      <c r="F380" s="20" t="s">
        <v>132</v>
      </c>
      <c r="G380" s="22">
        <v>44748.543657407405</v>
      </c>
      <c r="H380" s="22">
        <v>45384</v>
      </c>
      <c r="I380" s="20" t="s">
        <v>133</v>
      </c>
      <c r="J380" s="23">
        <v>1224611</v>
      </c>
      <c r="K380" s="24">
        <v>1002445</v>
      </c>
      <c r="L380" s="23">
        <v>1031094.334408413</v>
      </c>
      <c r="M380" s="24">
        <v>1224611</v>
      </c>
      <c r="N380" s="25">
        <v>13.368553519200001</v>
      </c>
    </row>
    <row r="381" spans="2:14" x14ac:dyDescent="0.25">
      <c r="B381" s="127" t="s">
        <v>113</v>
      </c>
      <c r="C381" s="20" t="s">
        <v>121</v>
      </c>
      <c r="D381" s="21"/>
      <c r="E381" s="21" t="s">
        <v>131</v>
      </c>
      <c r="F381" s="20" t="s">
        <v>132</v>
      </c>
      <c r="G381" s="22">
        <v>44775.641817129632</v>
      </c>
      <c r="H381" s="22">
        <v>45498</v>
      </c>
      <c r="I381" s="20" t="s">
        <v>133</v>
      </c>
      <c r="J381" s="23">
        <v>7625340</v>
      </c>
      <c r="K381" s="24">
        <v>6140371</v>
      </c>
      <c r="L381" s="23">
        <v>6076203.4019075856</v>
      </c>
      <c r="M381" s="24">
        <v>7625340</v>
      </c>
      <c r="N381" s="25">
        <v>13.0913227797</v>
      </c>
    </row>
    <row r="382" spans="2:14" x14ac:dyDescent="0.25">
      <c r="B382" s="127" t="s">
        <v>113</v>
      </c>
      <c r="C382" s="20" t="s">
        <v>121</v>
      </c>
      <c r="D382" s="21"/>
      <c r="E382" s="21" t="s">
        <v>131</v>
      </c>
      <c r="F382" s="20" t="s">
        <v>132</v>
      </c>
      <c r="G382" s="22">
        <v>44799.513564814813</v>
      </c>
      <c r="H382" s="22">
        <v>45498</v>
      </c>
      <c r="I382" s="20" t="s">
        <v>133</v>
      </c>
      <c r="J382" s="23">
        <v>1239723</v>
      </c>
      <c r="K382" s="24">
        <v>1000450</v>
      </c>
      <c r="L382" s="23">
        <v>1012661.6177051765</v>
      </c>
      <c r="M382" s="24">
        <v>1239723</v>
      </c>
      <c r="N382" s="25">
        <v>13.096708655400001</v>
      </c>
    </row>
    <row r="383" spans="2:14" x14ac:dyDescent="0.25">
      <c r="B383" s="127" t="s">
        <v>113</v>
      </c>
      <c r="C383" s="20" t="s">
        <v>121</v>
      </c>
      <c r="D383" s="21"/>
      <c r="E383" s="21" t="s">
        <v>131</v>
      </c>
      <c r="F383" s="20" t="s">
        <v>132</v>
      </c>
      <c r="G383" s="22">
        <v>44802.534942129627</v>
      </c>
      <c r="H383" s="22">
        <v>45498</v>
      </c>
      <c r="I383" s="20" t="s">
        <v>133</v>
      </c>
      <c r="J383" s="23">
        <v>11157531</v>
      </c>
      <c r="K383" s="24">
        <v>9013300</v>
      </c>
      <c r="L383" s="23">
        <v>9114027.2665864546</v>
      </c>
      <c r="M383" s="24">
        <v>11157531</v>
      </c>
      <c r="N383" s="25">
        <v>13.0957335234</v>
      </c>
    </row>
    <row r="384" spans="2:14" x14ac:dyDescent="0.25">
      <c r="B384" s="127" t="s">
        <v>113</v>
      </c>
      <c r="C384" s="20" t="s">
        <v>121</v>
      </c>
      <c r="D384" s="21"/>
      <c r="E384" s="21" t="s">
        <v>131</v>
      </c>
      <c r="F384" s="20" t="s">
        <v>132</v>
      </c>
      <c r="G384" s="22">
        <v>44811.531377314815</v>
      </c>
      <c r="H384" s="22">
        <v>45384</v>
      </c>
      <c r="I384" s="20" t="s">
        <v>133</v>
      </c>
      <c r="J384" s="23">
        <v>4898440</v>
      </c>
      <c r="K384" s="24">
        <v>4097808</v>
      </c>
      <c r="L384" s="23">
        <v>4124458.0212162868</v>
      </c>
      <c r="M384" s="24">
        <v>4898440</v>
      </c>
      <c r="N384" s="25">
        <v>13.3638602495</v>
      </c>
    </row>
    <row r="385" spans="2:14" x14ac:dyDescent="0.25">
      <c r="B385" s="127" t="s">
        <v>113</v>
      </c>
      <c r="C385" s="20" t="s">
        <v>121</v>
      </c>
      <c r="D385" s="21"/>
      <c r="E385" s="21" t="s">
        <v>131</v>
      </c>
      <c r="F385" s="20" t="s">
        <v>132</v>
      </c>
      <c r="G385" s="22">
        <v>44827.529131944444</v>
      </c>
      <c r="H385" s="22">
        <v>45384</v>
      </c>
      <c r="I385" s="20" t="s">
        <v>133</v>
      </c>
      <c r="J385" s="23">
        <v>1224611</v>
      </c>
      <c r="K385" s="24">
        <v>1030041</v>
      </c>
      <c r="L385" s="23">
        <v>1031094.0143842784</v>
      </c>
      <c r="M385" s="24">
        <v>1224611</v>
      </c>
      <c r="N385" s="25">
        <v>13.368626236900001</v>
      </c>
    </row>
    <row r="386" spans="2:14" x14ac:dyDescent="0.25">
      <c r="B386" s="127" t="s">
        <v>113</v>
      </c>
      <c r="C386" s="20" t="s">
        <v>121</v>
      </c>
      <c r="D386" s="21"/>
      <c r="E386" s="21" t="s">
        <v>131</v>
      </c>
      <c r="F386" s="20" t="s">
        <v>132</v>
      </c>
      <c r="G386" s="22">
        <v>44830.546307870369</v>
      </c>
      <c r="H386" s="22">
        <v>45384</v>
      </c>
      <c r="I386" s="20" t="s">
        <v>133</v>
      </c>
      <c r="J386" s="23">
        <v>3673829</v>
      </c>
      <c r="K386" s="24">
        <v>3093267</v>
      </c>
      <c r="L386" s="23">
        <v>3093264.2407928985</v>
      </c>
      <c r="M386" s="24">
        <v>3673829</v>
      </c>
      <c r="N386" s="25">
        <v>13.3698278666</v>
      </c>
    </row>
    <row r="387" spans="2:14" x14ac:dyDescent="0.25">
      <c r="B387" s="127" t="s">
        <v>113</v>
      </c>
      <c r="C387" s="20" t="s">
        <v>121</v>
      </c>
      <c r="D387" s="21"/>
      <c r="E387" s="21" t="s">
        <v>131</v>
      </c>
      <c r="F387" s="20" t="s">
        <v>132</v>
      </c>
      <c r="G387" s="22">
        <v>44886.552881944444</v>
      </c>
      <c r="H387" s="22">
        <v>45747</v>
      </c>
      <c r="I387" s="20" t="s">
        <v>133</v>
      </c>
      <c r="J387" s="23">
        <v>13321572</v>
      </c>
      <c r="K387" s="24">
        <v>10044727</v>
      </c>
      <c r="L387" s="23">
        <v>10222201.254730728</v>
      </c>
      <c r="M387" s="24">
        <v>13321572</v>
      </c>
      <c r="N387" s="25">
        <v>14.7593182325</v>
      </c>
    </row>
    <row r="388" spans="2:14" x14ac:dyDescent="0.25">
      <c r="B388" s="127" t="s">
        <v>113</v>
      </c>
      <c r="C388" s="20" t="s">
        <v>121</v>
      </c>
      <c r="D388" s="21"/>
      <c r="E388" s="21" t="s">
        <v>131</v>
      </c>
      <c r="F388" s="20" t="s">
        <v>132</v>
      </c>
      <c r="G388" s="22">
        <v>44894.527488425927</v>
      </c>
      <c r="H388" s="22">
        <v>45747</v>
      </c>
      <c r="I388" s="20" t="s">
        <v>133</v>
      </c>
      <c r="J388" s="23">
        <v>19982365</v>
      </c>
      <c r="K388" s="24">
        <v>15110654</v>
      </c>
      <c r="L388" s="23">
        <v>15331965.648273008</v>
      </c>
      <c r="M388" s="24">
        <v>19982365</v>
      </c>
      <c r="N388" s="25">
        <v>14.766796231300001</v>
      </c>
    </row>
    <row r="389" spans="2:14" x14ac:dyDescent="0.25">
      <c r="B389" s="127" t="s">
        <v>113</v>
      </c>
      <c r="C389" s="20" t="s">
        <v>121</v>
      </c>
      <c r="D389" s="21"/>
      <c r="E389" s="21" t="s">
        <v>131</v>
      </c>
      <c r="F389" s="20" t="s">
        <v>132</v>
      </c>
      <c r="G389" s="22">
        <v>44900.595740740748</v>
      </c>
      <c r="H389" s="22">
        <v>45747</v>
      </c>
      <c r="I389" s="20" t="s">
        <v>133</v>
      </c>
      <c r="J389" s="23">
        <v>33303938</v>
      </c>
      <c r="K389" s="24">
        <v>25238874</v>
      </c>
      <c r="L389" s="23">
        <v>25551472.654981453</v>
      </c>
      <c r="M389" s="24">
        <v>33303938</v>
      </c>
      <c r="N389" s="25">
        <v>14.772828221299999</v>
      </c>
    </row>
    <row r="390" spans="2:14" x14ac:dyDescent="0.25">
      <c r="B390" s="127" t="s">
        <v>113</v>
      </c>
      <c r="C390" s="20" t="s">
        <v>121</v>
      </c>
      <c r="D390" s="21"/>
      <c r="E390" s="21" t="s">
        <v>131</v>
      </c>
      <c r="F390" s="20" t="s">
        <v>132</v>
      </c>
      <c r="G390" s="22">
        <v>44908.506562499999</v>
      </c>
      <c r="H390" s="22">
        <v>45384</v>
      </c>
      <c r="I390" s="20" t="s">
        <v>133</v>
      </c>
      <c r="J390" s="23">
        <v>3578466</v>
      </c>
      <c r="K390" s="24">
        <v>3079645</v>
      </c>
      <c r="L390" s="23">
        <v>3093343.0000033821</v>
      </c>
      <c r="M390" s="24">
        <v>3578466</v>
      </c>
      <c r="N390" s="25">
        <v>13.3638626337</v>
      </c>
    </row>
    <row r="391" spans="2:14" x14ac:dyDescent="0.25">
      <c r="B391" s="127" t="s">
        <v>113</v>
      </c>
      <c r="C391" s="20" t="s">
        <v>121</v>
      </c>
      <c r="D391" s="21"/>
      <c r="E391" s="21" t="s">
        <v>131</v>
      </c>
      <c r="F391" s="20" t="s">
        <v>132</v>
      </c>
      <c r="G391" s="22">
        <v>44924.617002314815</v>
      </c>
      <c r="H391" s="22">
        <v>45747</v>
      </c>
      <c r="I391" s="20" t="s">
        <v>133</v>
      </c>
      <c r="J391" s="23">
        <v>7794737</v>
      </c>
      <c r="K391" s="24">
        <v>5917377</v>
      </c>
      <c r="L391" s="23">
        <v>6134598.3698724676</v>
      </c>
      <c r="M391" s="24">
        <v>7794737</v>
      </c>
      <c r="N391" s="25">
        <v>14.741489700700001</v>
      </c>
    </row>
    <row r="392" spans="2:14" x14ac:dyDescent="0.25">
      <c r="B392" s="127" t="s">
        <v>113</v>
      </c>
      <c r="C392" s="20" t="s">
        <v>121</v>
      </c>
      <c r="D392" s="21"/>
      <c r="E392" s="21" t="s">
        <v>131</v>
      </c>
      <c r="F392" s="20" t="s">
        <v>132</v>
      </c>
      <c r="G392" s="22">
        <v>44928.643379629633</v>
      </c>
      <c r="H392" s="22">
        <v>45498</v>
      </c>
      <c r="I392" s="20" t="s">
        <v>133</v>
      </c>
      <c r="J392" s="23">
        <v>7251368</v>
      </c>
      <c r="K392" s="24">
        <v>6015426</v>
      </c>
      <c r="L392" s="23">
        <v>6040410.0732375477</v>
      </c>
      <c r="M392" s="24">
        <v>7251368</v>
      </c>
      <c r="N392" s="25">
        <v>13.949474780099999</v>
      </c>
    </row>
    <row r="393" spans="2:14" x14ac:dyDescent="0.25">
      <c r="B393" s="127" t="s">
        <v>113</v>
      </c>
      <c r="C393" s="20" t="s">
        <v>121</v>
      </c>
      <c r="D393" s="21"/>
      <c r="E393" s="21" t="s">
        <v>131</v>
      </c>
      <c r="F393" s="20" t="s">
        <v>132</v>
      </c>
      <c r="G393" s="22">
        <v>45001.529432870368</v>
      </c>
      <c r="H393" s="22">
        <v>45498</v>
      </c>
      <c r="I393" s="20" t="s">
        <v>133</v>
      </c>
      <c r="J393" s="23">
        <v>14128769</v>
      </c>
      <c r="K393" s="24">
        <v>11835501</v>
      </c>
      <c r="L393" s="23">
        <v>11995168.498572988</v>
      </c>
      <c r="M393" s="24">
        <v>14128769</v>
      </c>
      <c r="N393" s="25">
        <v>14.9918264151</v>
      </c>
    </row>
    <row r="394" spans="2:14" x14ac:dyDescent="0.25">
      <c r="B394" s="127" t="s">
        <v>113</v>
      </c>
      <c r="C394" s="20" t="s">
        <v>121</v>
      </c>
      <c r="D394" s="21"/>
      <c r="E394" s="21" t="s">
        <v>131</v>
      </c>
      <c r="F394" s="20" t="s">
        <v>132</v>
      </c>
      <c r="G394" s="22">
        <v>45001.529976851853</v>
      </c>
      <c r="H394" s="22">
        <v>45498</v>
      </c>
      <c r="I394" s="20" t="s">
        <v>133</v>
      </c>
      <c r="J394" s="23">
        <v>11773973</v>
      </c>
      <c r="K394" s="24">
        <v>10071918</v>
      </c>
      <c r="L394" s="23">
        <v>10126472.13974412</v>
      </c>
      <c r="M394" s="24">
        <v>11773973</v>
      </c>
      <c r="N394" s="25">
        <v>13.0989688635</v>
      </c>
    </row>
    <row r="395" spans="2:14" x14ac:dyDescent="0.25">
      <c r="B395" s="127" t="s">
        <v>113</v>
      </c>
      <c r="C395" s="20" t="s">
        <v>121</v>
      </c>
      <c r="D395" s="21"/>
      <c r="E395" s="21" t="s">
        <v>131</v>
      </c>
      <c r="F395" s="20" t="s">
        <v>132</v>
      </c>
      <c r="G395" s="22">
        <v>45020.613715277781</v>
      </c>
      <c r="H395" s="22">
        <v>46077</v>
      </c>
      <c r="I395" s="20" t="s">
        <v>133</v>
      </c>
      <c r="J395" s="23">
        <v>72114851</v>
      </c>
      <c r="K395" s="24">
        <v>53696985</v>
      </c>
      <c r="L395" s="23">
        <v>53643793.9500909</v>
      </c>
      <c r="M395" s="24">
        <v>72114851</v>
      </c>
      <c r="N395" s="25">
        <v>12.5456815958</v>
      </c>
    </row>
    <row r="396" spans="2:14" x14ac:dyDescent="0.25">
      <c r="B396" s="127" t="s">
        <v>113</v>
      </c>
      <c r="C396" s="20" t="s">
        <v>121</v>
      </c>
      <c r="D396" s="21"/>
      <c r="E396" s="21" t="s">
        <v>131</v>
      </c>
      <c r="F396" s="20" t="s">
        <v>132</v>
      </c>
      <c r="G396" s="22">
        <v>45049.490821759267</v>
      </c>
      <c r="H396" s="22">
        <v>45863</v>
      </c>
      <c r="I396" s="20" t="s">
        <v>133</v>
      </c>
      <c r="J396" s="23">
        <v>1177395</v>
      </c>
      <c r="K396" s="24">
        <v>1023630</v>
      </c>
      <c r="L396" s="23">
        <v>1012646.9509535888</v>
      </c>
      <c r="M396" s="24">
        <v>1177395</v>
      </c>
      <c r="N396" s="25">
        <v>13.0988043547</v>
      </c>
    </row>
    <row r="397" spans="2:14" x14ac:dyDescent="0.25">
      <c r="B397" s="127" t="s">
        <v>113</v>
      </c>
      <c r="C397" s="20" t="s">
        <v>121</v>
      </c>
      <c r="D397" s="21"/>
      <c r="E397" s="21" t="s">
        <v>131</v>
      </c>
      <c r="F397" s="20" t="s">
        <v>132</v>
      </c>
      <c r="G397" s="22">
        <v>45063.493101851855</v>
      </c>
      <c r="H397" s="22">
        <v>46505</v>
      </c>
      <c r="I397" s="20" t="s">
        <v>133</v>
      </c>
      <c r="J397" s="23">
        <v>30013703</v>
      </c>
      <c r="K397" s="24">
        <v>20136985</v>
      </c>
      <c r="L397" s="23">
        <v>20444705.80064078</v>
      </c>
      <c r="M397" s="24">
        <v>30013703</v>
      </c>
      <c r="N397" s="25">
        <v>13.0950337648</v>
      </c>
    </row>
    <row r="398" spans="2:14" x14ac:dyDescent="0.25">
      <c r="B398" s="127" t="s">
        <v>113</v>
      </c>
      <c r="C398" s="20" t="s">
        <v>121</v>
      </c>
      <c r="D398" s="21"/>
      <c r="E398" s="21" t="s">
        <v>131</v>
      </c>
      <c r="F398" s="20" t="s">
        <v>132</v>
      </c>
      <c r="G398" s="22">
        <v>45079.551377314812</v>
      </c>
      <c r="H398" s="22">
        <v>46674</v>
      </c>
      <c r="I398" s="20" t="s">
        <v>133</v>
      </c>
      <c r="J398" s="23">
        <v>82677466</v>
      </c>
      <c r="K398" s="24">
        <v>53148107</v>
      </c>
      <c r="L398" s="23">
        <v>53681000.791987278</v>
      </c>
      <c r="M398" s="24">
        <v>82677466</v>
      </c>
      <c r="N398" s="25">
        <v>13.3742147684</v>
      </c>
    </row>
    <row r="399" spans="2:14" x14ac:dyDescent="0.25">
      <c r="B399" s="127" t="s">
        <v>113</v>
      </c>
      <c r="C399" s="20" t="s">
        <v>121</v>
      </c>
      <c r="D399" s="21"/>
      <c r="E399" s="21" t="s">
        <v>131</v>
      </c>
      <c r="F399" s="20" t="s">
        <v>132</v>
      </c>
      <c r="G399" s="22">
        <v>45083.63344907407</v>
      </c>
      <c r="H399" s="22">
        <v>46527</v>
      </c>
      <c r="I399" s="20" t="s">
        <v>133</v>
      </c>
      <c r="J399" s="23">
        <v>90157152</v>
      </c>
      <c r="K399" s="24">
        <v>60248548</v>
      </c>
      <c r="L399" s="23">
        <v>60762445.339833431</v>
      </c>
      <c r="M399" s="24">
        <v>90157152</v>
      </c>
      <c r="N399" s="25">
        <v>13.2065659761</v>
      </c>
    </row>
    <row r="400" spans="2:14" x14ac:dyDescent="0.25">
      <c r="B400" s="127" t="s">
        <v>113</v>
      </c>
      <c r="C400" s="20" t="s">
        <v>121</v>
      </c>
      <c r="D400" s="21"/>
      <c r="E400" s="21" t="s">
        <v>131</v>
      </c>
      <c r="F400" s="20" t="s">
        <v>132</v>
      </c>
      <c r="G400" s="22">
        <v>45093.597083333334</v>
      </c>
      <c r="H400" s="22">
        <v>45747</v>
      </c>
      <c r="I400" s="20" t="s">
        <v>133</v>
      </c>
      <c r="J400" s="23">
        <v>2528545</v>
      </c>
      <c r="K400" s="24">
        <v>2053727</v>
      </c>
      <c r="L400" s="23">
        <v>2064730.3849716359</v>
      </c>
      <c r="M400" s="24">
        <v>2528545</v>
      </c>
      <c r="N400" s="25">
        <v>13.9178818464</v>
      </c>
    </row>
    <row r="401" spans="2:14" x14ac:dyDescent="0.25">
      <c r="B401" s="127" t="s">
        <v>113</v>
      </c>
      <c r="C401" s="20" t="s">
        <v>121</v>
      </c>
      <c r="D401" s="21"/>
      <c r="E401" s="21" t="s">
        <v>131</v>
      </c>
      <c r="F401" s="20" t="s">
        <v>132</v>
      </c>
      <c r="G401" s="22">
        <v>45093.599421296298</v>
      </c>
      <c r="H401" s="22">
        <v>45384</v>
      </c>
      <c r="I401" s="20" t="s">
        <v>133</v>
      </c>
      <c r="J401" s="23">
        <v>3382500</v>
      </c>
      <c r="K401" s="24">
        <v>3077548</v>
      </c>
      <c r="L401" s="23">
        <v>3093375.9441022403</v>
      </c>
      <c r="M401" s="24">
        <v>3382500</v>
      </c>
      <c r="N401" s="25">
        <v>13.3613675833</v>
      </c>
    </row>
    <row r="402" spans="2:14" x14ac:dyDescent="0.25">
      <c r="B402" s="127" t="s">
        <v>113</v>
      </c>
      <c r="C402" s="20" t="s">
        <v>121</v>
      </c>
      <c r="D402" s="21"/>
      <c r="E402" s="21" t="s">
        <v>131</v>
      </c>
      <c r="F402" s="20" t="s">
        <v>132</v>
      </c>
      <c r="G402" s="22">
        <v>45112.6175462963</v>
      </c>
      <c r="H402" s="22">
        <v>46924</v>
      </c>
      <c r="I402" s="20" t="s">
        <v>133</v>
      </c>
      <c r="J402" s="23">
        <v>74249998</v>
      </c>
      <c r="K402" s="24">
        <v>45208357</v>
      </c>
      <c r="L402" s="23">
        <v>45144851.623603262</v>
      </c>
      <c r="M402" s="24">
        <v>74249998</v>
      </c>
      <c r="N402" s="25">
        <v>13.645610213299999</v>
      </c>
    </row>
    <row r="403" spans="2:14" x14ac:dyDescent="0.25">
      <c r="B403" s="127" t="s">
        <v>113</v>
      </c>
      <c r="C403" s="20" t="s">
        <v>121</v>
      </c>
      <c r="D403" s="21"/>
      <c r="E403" s="21" t="s">
        <v>131</v>
      </c>
      <c r="F403" s="20" t="s">
        <v>132</v>
      </c>
      <c r="G403" s="22">
        <v>45134.533599537033</v>
      </c>
      <c r="H403" s="22">
        <v>46924</v>
      </c>
      <c r="I403" s="20" t="s">
        <v>133</v>
      </c>
      <c r="J403" s="23">
        <v>57750007</v>
      </c>
      <c r="K403" s="24">
        <v>35436300</v>
      </c>
      <c r="L403" s="23">
        <v>35114713.905048691</v>
      </c>
      <c r="M403" s="24">
        <v>57750007</v>
      </c>
      <c r="N403" s="25">
        <v>13.643767237700001</v>
      </c>
    </row>
    <row r="404" spans="2:14" x14ac:dyDescent="0.25">
      <c r="B404" s="127" t="s">
        <v>113</v>
      </c>
      <c r="C404" s="20" t="s">
        <v>121</v>
      </c>
      <c r="D404" s="21"/>
      <c r="E404" s="21" t="s">
        <v>131</v>
      </c>
      <c r="F404" s="20" t="s">
        <v>132</v>
      </c>
      <c r="G404" s="22">
        <v>45139.506377314814</v>
      </c>
      <c r="H404" s="22">
        <v>46924</v>
      </c>
      <c r="I404" s="20" t="s">
        <v>133</v>
      </c>
      <c r="J404" s="23">
        <v>28049995</v>
      </c>
      <c r="K404" s="24">
        <v>17242191</v>
      </c>
      <c r="L404" s="23">
        <v>17055801.818514805</v>
      </c>
      <c r="M404" s="24">
        <v>28049995</v>
      </c>
      <c r="N404" s="25">
        <v>13.6436015368</v>
      </c>
    </row>
    <row r="405" spans="2:14" x14ac:dyDescent="0.25">
      <c r="B405" s="127" t="s">
        <v>113</v>
      </c>
      <c r="C405" s="20" t="s">
        <v>121</v>
      </c>
      <c r="D405" s="21"/>
      <c r="E405" s="21" t="s">
        <v>131</v>
      </c>
      <c r="F405" s="20" t="s">
        <v>132</v>
      </c>
      <c r="G405" s="22">
        <v>45145.608460648153</v>
      </c>
      <c r="H405" s="22">
        <v>46924</v>
      </c>
      <c r="I405" s="20" t="s">
        <v>133</v>
      </c>
      <c r="J405" s="23">
        <v>36299999</v>
      </c>
      <c r="K405" s="24">
        <v>22360438</v>
      </c>
      <c r="L405" s="23">
        <v>22072269.495716833</v>
      </c>
      <c r="M405" s="24">
        <v>36299999</v>
      </c>
      <c r="N405" s="25">
        <v>13.643527626999999</v>
      </c>
    </row>
    <row r="406" spans="2:14" x14ac:dyDescent="0.25">
      <c r="B406" s="127" t="s">
        <v>113</v>
      </c>
      <c r="C406" s="20" t="s">
        <v>121</v>
      </c>
      <c r="D406" s="21"/>
      <c r="E406" s="21" t="s">
        <v>131</v>
      </c>
      <c r="F406" s="20" t="s">
        <v>132</v>
      </c>
      <c r="G406" s="22">
        <v>45163.529872685191</v>
      </c>
      <c r="H406" s="22">
        <v>45799</v>
      </c>
      <c r="I406" s="20" t="s">
        <v>133</v>
      </c>
      <c r="J406" s="23">
        <v>36806303</v>
      </c>
      <c r="K406" s="24">
        <v>30010684</v>
      </c>
      <c r="L406" s="23">
        <v>30391765.537036069</v>
      </c>
      <c r="M406" s="24">
        <v>36806303</v>
      </c>
      <c r="N406" s="25">
        <v>13.6478227377</v>
      </c>
    </row>
    <row r="407" spans="2:14" x14ac:dyDescent="0.25">
      <c r="B407" s="127" t="s">
        <v>113</v>
      </c>
      <c r="C407" s="20" t="s">
        <v>121</v>
      </c>
      <c r="D407" s="21"/>
      <c r="E407" s="21" t="s">
        <v>131</v>
      </c>
      <c r="F407" s="20" t="s">
        <v>132</v>
      </c>
      <c r="G407" s="22">
        <v>45170.598356481481</v>
      </c>
      <c r="H407" s="22">
        <v>46800</v>
      </c>
      <c r="I407" s="20" t="s">
        <v>133</v>
      </c>
      <c r="J407" s="23">
        <v>47501922</v>
      </c>
      <c r="K407" s="24">
        <v>30085479</v>
      </c>
      <c r="L407" s="23">
        <v>30392829.558655038</v>
      </c>
      <c r="M407" s="24">
        <v>47501922</v>
      </c>
      <c r="N407" s="25">
        <v>13.6468666792</v>
      </c>
    </row>
    <row r="408" spans="2:14" x14ac:dyDescent="0.25">
      <c r="B408" s="127" t="s">
        <v>113</v>
      </c>
      <c r="C408" s="20" t="s">
        <v>121</v>
      </c>
      <c r="D408" s="21"/>
      <c r="E408" s="21" t="s">
        <v>131</v>
      </c>
      <c r="F408" s="20" t="s">
        <v>132</v>
      </c>
      <c r="G408" s="22">
        <v>45173.51972222222</v>
      </c>
      <c r="H408" s="22">
        <v>46449</v>
      </c>
      <c r="I408" s="20" t="s">
        <v>133</v>
      </c>
      <c r="J408" s="23">
        <v>29135614</v>
      </c>
      <c r="K408" s="24">
        <v>20500769</v>
      </c>
      <c r="L408" s="23">
        <v>20061488.697511554</v>
      </c>
      <c r="M408" s="24">
        <v>29135614</v>
      </c>
      <c r="N408" s="25">
        <v>12.9328292608</v>
      </c>
    </row>
    <row r="409" spans="2:14" x14ac:dyDescent="0.25">
      <c r="B409" s="127" t="s">
        <v>113</v>
      </c>
      <c r="C409" s="20" t="s">
        <v>121</v>
      </c>
      <c r="D409" s="21"/>
      <c r="E409" s="21" t="s">
        <v>131</v>
      </c>
      <c r="F409" s="20" t="s">
        <v>132</v>
      </c>
      <c r="G409" s="22">
        <v>45177.623391203706</v>
      </c>
      <c r="H409" s="22">
        <v>46449</v>
      </c>
      <c r="I409" s="20" t="s">
        <v>133</v>
      </c>
      <c r="J409" s="23">
        <v>43703421</v>
      </c>
      <c r="K409" s="24">
        <v>30791755</v>
      </c>
      <c r="L409" s="23">
        <v>30091827.788351055</v>
      </c>
      <c r="M409" s="24">
        <v>43703421</v>
      </c>
      <c r="N409" s="25">
        <v>12.9333657026</v>
      </c>
    </row>
    <row r="410" spans="2:14" x14ac:dyDescent="0.25">
      <c r="B410" s="127" t="s">
        <v>113</v>
      </c>
      <c r="C410" s="20" t="s">
        <v>149</v>
      </c>
      <c r="D410" s="21" t="s">
        <v>269</v>
      </c>
      <c r="E410" s="21" t="s">
        <v>131</v>
      </c>
      <c r="F410" s="20" t="s">
        <v>132</v>
      </c>
      <c r="G410" s="22">
        <v>44631.532280092593</v>
      </c>
      <c r="H410" s="22">
        <v>47560</v>
      </c>
      <c r="I410" s="20" t="s">
        <v>133</v>
      </c>
      <c r="J410" s="23">
        <v>1987294</v>
      </c>
      <c r="K410" s="24">
        <v>1024331</v>
      </c>
      <c r="L410" s="23">
        <v>1001679.7303464756</v>
      </c>
      <c r="M410" s="24">
        <v>1987294</v>
      </c>
      <c r="N410" s="25">
        <v>12.5500592649</v>
      </c>
    </row>
    <row r="411" spans="2:14" x14ac:dyDescent="0.25">
      <c r="B411" s="127" t="s">
        <v>113</v>
      </c>
      <c r="C411" s="20" t="s">
        <v>149</v>
      </c>
      <c r="D411" s="21" t="s">
        <v>269</v>
      </c>
      <c r="E411" s="21" t="s">
        <v>131</v>
      </c>
      <c r="F411" s="20" t="s">
        <v>132</v>
      </c>
      <c r="G411" s="22">
        <v>44652.44358796296</v>
      </c>
      <c r="H411" s="22">
        <v>47560</v>
      </c>
      <c r="I411" s="20" t="s">
        <v>133</v>
      </c>
      <c r="J411" s="23">
        <v>1957376</v>
      </c>
      <c r="K411" s="24">
        <v>1001312</v>
      </c>
      <c r="L411" s="23">
        <v>1001637.1451736711</v>
      </c>
      <c r="M411" s="24">
        <v>1957376</v>
      </c>
      <c r="N411" s="25">
        <v>12.551103810900001</v>
      </c>
    </row>
    <row r="412" spans="2:14" x14ac:dyDescent="0.25">
      <c r="B412" s="127" t="s">
        <v>113</v>
      </c>
      <c r="C412" s="20" t="s">
        <v>149</v>
      </c>
      <c r="D412" s="21" t="s">
        <v>269</v>
      </c>
      <c r="E412" s="21" t="s">
        <v>131</v>
      </c>
      <c r="F412" s="20" t="s">
        <v>132</v>
      </c>
      <c r="G412" s="22">
        <v>44655.389456018522</v>
      </c>
      <c r="H412" s="22">
        <v>47560</v>
      </c>
      <c r="I412" s="20" t="s">
        <v>133</v>
      </c>
      <c r="J412" s="23">
        <v>3914752</v>
      </c>
      <c r="K412" s="24">
        <v>2004605</v>
      </c>
      <c r="L412" s="23">
        <v>2003303.5942825389</v>
      </c>
      <c r="M412" s="24">
        <v>3914752</v>
      </c>
      <c r="N412" s="25">
        <v>12.5507444143</v>
      </c>
    </row>
    <row r="413" spans="2:14" x14ac:dyDescent="0.25">
      <c r="B413" s="127" t="s">
        <v>113</v>
      </c>
      <c r="C413" s="20" t="s">
        <v>149</v>
      </c>
      <c r="D413" s="21" t="s">
        <v>269</v>
      </c>
      <c r="E413" s="21" t="s">
        <v>131</v>
      </c>
      <c r="F413" s="20" t="s">
        <v>132</v>
      </c>
      <c r="G413" s="22">
        <v>44658.596631944449</v>
      </c>
      <c r="H413" s="22">
        <v>47560</v>
      </c>
      <c r="I413" s="20" t="s">
        <v>133</v>
      </c>
      <c r="J413" s="23">
        <v>11744224</v>
      </c>
      <c r="K413" s="24">
        <v>6019724</v>
      </c>
      <c r="L413" s="23">
        <v>6009955.0525896465</v>
      </c>
      <c r="M413" s="24">
        <v>11744224</v>
      </c>
      <c r="N413" s="25">
        <v>12.550490164899999</v>
      </c>
    </row>
    <row r="414" spans="2:14" x14ac:dyDescent="0.25">
      <c r="B414" s="127" t="s">
        <v>113</v>
      </c>
      <c r="C414" s="20" t="s">
        <v>149</v>
      </c>
      <c r="D414" s="21" t="s">
        <v>269</v>
      </c>
      <c r="E414" s="21" t="s">
        <v>131</v>
      </c>
      <c r="F414" s="20" t="s">
        <v>132</v>
      </c>
      <c r="G414" s="22">
        <v>44677.522893518515</v>
      </c>
      <c r="H414" s="22">
        <v>47560</v>
      </c>
      <c r="I414" s="20" t="s">
        <v>133</v>
      </c>
      <c r="J414" s="23">
        <v>3914752</v>
      </c>
      <c r="K414" s="24">
        <v>2019070</v>
      </c>
      <c r="L414" s="23">
        <v>2003417.3231044384</v>
      </c>
      <c r="M414" s="24">
        <v>3914752</v>
      </c>
      <c r="N414" s="25">
        <v>12.549349665599999</v>
      </c>
    </row>
    <row r="415" spans="2:14" x14ac:dyDescent="0.25">
      <c r="B415" s="127" t="s">
        <v>113</v>
      </c>
      <c r="C415" s="20" t="s">
        <v>149</v>
      </c>
      <c r="D415" s="21" t="s">
        <v>269</v>
      </c>
      <c r="E415" s="21" t="s">
        <v>131</v>
      </c>
      <c r="F415" s="20" t="s">
        <v>132</v>
      </c>
      <c r="G415" s="22">
        <v>44686.532280092593</v>
      </c>
      <c r="H415" s="22">
        <v>47560</v>
      </c>
      <c r="I415" s="20" t="s">
        <v>133</v>
      </c>
      <c r="J415" s="23">
        <v>5872096</v>
      </c>
      <c r="K415" s="24">
        <v>3037479</v>
      </c>
      <c r="L415" s="23">
        <v>3005139.1190300505</v>
      </c>
      <c r="M415" s="24">
        <v>5872096</v>
      </c>
      <c r="N415" s="25">
        <v>12.549095749899999</v>
      </c>
    </row>
    <row r="416" spans="2:14" x14ac:dyDescent="0.25">
      <c r="B416" s="127" t="s">
        <v>113</v>
      </c>
      <c r="C416" s="20" t="s">
        <v>149</v>
      </c>
      <c r="D416" s="21" t="s">
        <v>269</v>
      </c>
      <c r="E416" s="21" t="s">
        <v>131</v>
      </c>
      <c r="F416" s="20" t="s">
        <v>132</v>
      </c>
      <c r="G416" s="22">
        <v>44687.514699074069</v>
      </c>
      <c r="H416" s="22">
        <v>47560</v>
      </c>
      <c r="I416" s="20" t="s">
        <v>133</v>
      </c>
      <c r="J416" s="23">
        <v>9786848</v>
      </c>
      <c r="K416" s="24">
        <v>5064111</v>
      </c>
      <c r="L416" s="23">
        <v>5008580.549950528</v>
      </c>
      <c r="M416" s="24">
        <v>9786848</v>
      </c>
      <c r="N416" s="25">
        <v>12.5490790606</v>
      </c>
    </row>
    <row r="417" spans="2:14" x14ac:dyDescent="0.25">
      <c r="B417" s="127" t="s">
        <v>113</v>
      </c>
      <c r="C417" s="20" t="s">
        <v>149</v>
      </c>
      <c r="D417" s="21" t="s">
        <v>269</v>
      </c>
      <c r="E417" s="21" t="s">
        <v>131</v>
      </c>
      <c r="F417" s="20" t="s">
        <v>132</v>
      </c>
      <c r="G417" s="22">
        <v>44704.606550925928</v>
      </c>
      <c r="H417" s="22">
        <v>47560</v>
      </c>
      <c r="I417" s="20" t="s">
        <v>133</v>
      </c>
      <c r="J417" s="23">
        <v>3914752</v>
      </c>
      <c r="K417" s="24">
        <v>2036825</v>
      </c>
      <c r="L417" s="23">
        <v>2003434.0430038255</v>
      </c>
      <c r="M417" s="24">
        <v>3914752</v>
      </c>
      <c r="N417" s="25">
        <v>12.5491446257</v>
      </c>
    </row>
    <row r="418" spans="2:14" x14ac:dyDescent="0.25">
      <c r="B418" s="127" t="s">
        <v>113</v>
      </c>
      <c r="C418" s="20" t="s">
        <v>149</v>
      </c>
      <c r="D418" s="21" t="s">
        <v>269</v>
      </c>
      <c r="E418" s="21" t="s">
        <v>131</v>
      </c>
      <c r="F418" s="20" t="s">
        <v>132</v>
      </c>
      <c r="G418" s="22">
        <v>44708.496909722227</v>
      </c>
      <c r="H418" s="22">
        <v>47560</v>
      </c>
      <c r="I418" s="20" t="s">
        <v>133</v>
      </c>
      <c r="J418" s="23">
        <v>1957376</v>
      </c>
      <c r="K418" s="24">
        <v>1019725</v>
      </c>
      <c r="L418" s="23">
        <v>1001712.4040753137</v>
      </c>
      <c r="M418" s="24">
        <v>1957376</v>
      </c>
      <c r="N418" s="25">
        <v>12.5492578745</v>
      </c>
    </row>
    <row r="419" spans="2:14" x14ac:dyDescent="0.25">
      <c r="B419" s="127" t="s">
        <v>113</v>
      </c>
      <c r="C419" s="20" t="s">
        <v>149</v>
      </c>
      <c r="D419" s="21" t="s">
        <v>269</v>
      </c>
      <c r="E419" s="21" t="s">
        <v>131</v>
      </c>
      <c r="F419" s="20" t="s">
        <v>132</v>
      </c>
      <c r="G419" s="22">
        <v>44712.518020833333</v>
      </c>
      <c r="H419" s="22">
        <v>47560</v>
      </c>
      <c r="I419" s="20" t="s">
        <v>133</v>
      </c>
      <c r="J419" s="23">
        <v>1957376</v>
      </c>
      <c r="K419" s="24">
        <v>1021039</v>
      </c>
      <c r="L419" s="23">
        <v>1001706.2799571832</v>
      </c>
      <c r="M419" s="24">
        <v>1957376</v>
      </c>
      <c r="N419" s="25">
        <v>12.549408078200001</v>
      </c>
    </row>
    <row r="420" spans="2:14" x14ac:dyDescent="0.25">
      <c r="B420" s="127" t="s">
        <v>113</v>
      </c>
      <c r="C420" s="20" t="s">
        <v>149</v>
      </c>
      <c r="D420" s="21" t="s">
        <v>269</v>
      </c>
      <c r="E420" s="21" t="s">
        <v>131</v>
      </c>
      <c r="F420" s="20" t="s">
        <v>132</v>
      </c>
      <c r="G420" s="22">
        <v>44713.523275462961</v>
      </c>
      <c r="H420" s="22">
        <v>47560</v>
      </c>
      <c r="I420" s="20" t="s">
        <v>133</v>
      </c>
      <c r="J420" s="23">
        <v>5872096</v>
      </c>
      <c r="K420" s="24">
        <v>3064110</v>
      </c>
      <c r="L420" s="23">
        <v>3005095.5211564391</v>
      </c>
      <c r="M420" s="24">
        <v>5872096</v>
      </c>
      <c r="N420" s="25">
        <v>12.5494521856</v>
      </c>
    </row>
    <row r="421" spans="2:14" x14ac:dyDescent="0.25">
      <c r="B421" s="127" t="s">
        <v>113</v>
      </c>
      <c r="C421" s="20" t="s">
        <v>149</v>
      </c>
      <c r="D421" s="21" t="s">
        <v>269</v>
      </c>
      <c r="E421" s="21" t="s">
        <v>131</v>
      </c>
      <c r="F421" s="20" t="s">
        <v>132</v>
      </c>
      <c r="G421" s="22">
        <v>44721.502372685187</v>
      </c>
      <c r="H421" s="22">
        <v>47560</v>
      </c>
      <c r="I421" s="20" t="s">
        <v>133</v>
      </c>
      <c r="J421" s="23">
        <v>5872096</v>
      </c>
      <c r="K421" s="24">
        <v>3072001</v>
      </c>
      <c r="L421" s="23">
        <v>3005042.5925310743</v>
      </c>
      <c r="M421" s="24">
        <v>5872096</v>
      </c>
      <c r="N421" s="25">
        <v>12.5498849154</v>
      </c>
    </row>
    <row r="422" spans="2:14" x14ac:dyDescent="0.25">
      <c r="B422" s="127" t="s">
        <v>113</v>
      </c>
      <c r="C422" s="20" t="s">
        <v>149</v>
      </c>
      <c r="D422" s="21" t="s">
        <v>269</v>
      </c>
      <c r="E422" s="21" t="s">
        <v>131</v>
      </c>
      <c r="F422" s="20" t="s">
        <v>132</v>
      </c>
      <c r="G422" s="22">
        <v>44742.518576388888</v>
      </c>
      <c r="H422" s="22">
        <v>47560</v>
      </c>
      <c r="I422" s="20" t="s">
        <v>133</v>
      </c>
      <c r="J422" s="23">
        <v>9637259</v>
      </c>
      <c r="K422" s="24">
        <v>5004932</v>
      </c>
      <c r="L422" s="23">
        <v>5008166.9485018542</v>
      </c>
      <c r="M422" s="24">
        <v>9637259</v>
      </c>
      <c r="N422" s="25">
        <v>12.551108002699999</v>
      </c>
    </row>
    <row r="423" spans="2:14" x14ac:dyDescent="0.25">
      <c r="B423" s="127" t="s">
        <v>113</v>
      </c>
      <c r="C423" s="20" t="s">
        <v>149</v>
      </c>
      <c r="D423" s="21" t="s">
        <v>269</v>
      </c>
      <c r="E423" s="21" t="s">
        <v>131</v>
      </c>
      <c r="F423" s="20" t="s">
        <v>132</v>
      </c>
      <c r="G423" s="22">
        <v>44775.641203703708</v>
      </c>
      <c r="H423" s="22">
        <v>47560</v>
      </c>
      <c r="I423" s="20" t="s">
        <v>133</v>
      </c>
      <c r="J423" s="23">
        <v>19274518</v>
      </c>
      <c r="K423" s="24">
        <v>10118358</v>
      </c>
      <c r="L423" s="23">
        <v>10017156.239430171</v>
      </c>
      <c r="M423" s="24">
        <v>19274518</v>
      </c>
      <c r="N423" s="25">
        <v>12.549090981499999</v>
      </c>
    </row>
    <row r="424" spans="2:14" x14ac:dyDescent="0.25">
      <c r="B424" s="127" t="s">
        <v>113</v>
      </c>
      <c r="C424" s="20" t="s">
        <v>149</v>
      </c>
      <c r="D424" s="21" t="s">
        <v>269</v>
      </c>
      <c r="E424" s="21" t="s">
        <v>131</v>
      </c>
      <c r="F424" s="20" t="s">
        <v>132</v>
      </c>
      <c r="G424" s="22">
        <v>44778.500578703701</v>
      </c>
      <c r="H424" s="22">
        <v>47560</v>
      </c>
      <c r="I424" s="20" t="s">
        <v>133</v>
      </c>
      <c r="J424" s="23">
        <v>3854916</v>
      </c>
      <c r="K424" s="24">
        <v>2025643</v>
      </c>
      <c r="L424" s="23">
        <v>2003443.1807088822</v>
      </c>
      <c r="M424" s="24">
        <v>3854916</v>
      </c>
      <c r="N424" s="25">
        <v>12.5490325689</v>
      </c>
    </row>
    <row r="425" spans="2:14" x14ac:dyDescent="0.25">
      <c r="B425" s="127" t="s">
        <v>113</v>
      </c>
      <c r="C425" s="20" t="s">
        <v>149</v>
      </c>
      <c r="D425" s="21" t="s">
        <v>269</v>
      </c>
      <c r="E425" s="21" t="s">
        <v>131</v>
      </c>
      <c r="F425" s="20" t="s">
        <v>132</v>
      </c>
      <c r="G425" s="22">
        <v>44784.527418981481</v>
      </c>
      <c r="H425" s="22">
        <v>47560</v>
      </c>
      <c r="I425" s="20" t="s">
        <v>133</v>
      </c>
      <c r="J425" s="23">
        <v>3854916</v>
      </c>
      <c r="K425" s="24">
        <v>2029588</v>
      </c>
      <c r="L425" s="23">
        <v>2003447.652373913</v>
      </c>
      <c r="M425" s="24">
        <v>3854916</v>
      </c>
      <c r="N425" s="25">
        <v>12.548977732699999</v>
      </c>
    </row>
    <row r="426" spans="2:14" x14ac:dyDescent="0.25">
      <c r="B426" s="127" t="s">
        <v>113</v>
      </c>
      <c r="C426" s="20" t="s">
        <v>149</v>
      </c>
      <c r="D426" s="21" t="s">
        <v>269</v>
      </c>
      <c r="E426" s="21" t="s">
        <v>131</v>
      </c>
      <c r="F426" s="20" t="s">
        <v>132</v>
      </c>
      <c r="G426" s="22">
        <v>44789.541874999995</v>
      </c>
      <c r="H426" s="22">
        <v>47560</v>
      </c>
      <c r="I426" s="20" t="s">
        <v>133</v>
      </c>
      <c r="J426" s="23">
        <v>11564717</v>
      </c>
      <c r="K426" s="24">
        <v>6098630</v>
      </c>
      <c r="L426" s="23">
        <v>6010317.2237389404</v>
      </c>
      <c r="M426" s="24">
        <v>11564717</v>
      </c>
      <c r="N426" s="25">
        <v>12.549009655400001</v>
      </c>
    </row>
    <row r="427" spans="2:14" x14ac:dyDescent="0.25">
      <c r="B427" s="127" t="s">
        <v>113</v>
      </c>
      <c r="C427" s="20" t="s">
        <v>149</v>
      </c>
      <c r="D427" s="21" t="s">
        <v>269</v>
      </c>
      <c r="E427" s="21" t="s">
        <v>131</v>
      </c>
      <c r="F427" s="20" t="s">
        <v>132</v>
      </c>
      <c r="G427" s="22">
        <v>44928.644641203704</v>
      </c>
      <c r="H427" s="22">
        <v>47567</v>
      </c>
      <c r="I427" s="20" t="s">
        <v>133</v>
      </c>
      <c r="J427" s="23">
        <v>95248432</v>
      </c>
      <c r="K427" s="24">
        <v>51117367</v>
      </c>
      <c r="L427" s="23">
        <v>51084154.869372889</v>
      </c>
      <c r="M427" s="24">
        <v>95248432</v>
      </c>
      <c r="N427" s="25">
        <v>12.5506999521</v>
      </c>
    </row>
    <row r="428" spans="2:14" x14ac:dyDescent="0.25">
      <c r="B428" s="127" t="s">
        <v>113</v>
      </c>
      <c r="C428" s="20" t="s">
        <v>122</v>
      </c>
      <c r="D428" s="21"/>
      <c r="E428" s="21" t="s">
        <v>131</v>
      </c>
      <c r="F428" s="20" t="s">
        <v>132</v>
      </c>
      <c r="G428" s="22">
        <v>44628.661689814813</v>
      </c>
      <c r="H428" s="22">
        <v>45363</v>
      </c>
      <c r="I428" s="20" t="s">
        <v>133</v>
      </c>
      <c r="J428" s="23">
        <v>1284977</v>
      </c>
      <c r="K428" s="24">
        <v>1018734</v>
      </c>
      <c r="L428" s="23">
        <v>1028891.2858777556</v>
      </c>
      <c r="M428" s="24">
        <v>1284977</v>
      </c>
      <c r="N428" s="25">
        <v>13.902168770899999</v>
      </c>
    </row>
    <row r="429" spans="2:14" x14ac:dyDescent="0.25">
      <c r="B429" s="127" t="s">
        <v>113</v>
      </c>
      <c r="C429" s="20" t="s">
        <v>122</v>
      </c>
      <c r="D429" s="21"/>
      <c r="E429" s="21" t="s">
        <v>131</v>
      </c>
      <c r="F429" s="20" t="s">
        <v>132</v>
      </c>
      <c r="G429" s="22">
        <v>44655.388055555552</v>
      </c>
      <c r="H429" s="22">
        <v>45363</v>
      </c>
      <c r="I429" s="20" t="s">
        <v>133</v>
      </c>
      <c r="J429" s="23">
        <v>2569955</v>
      </c>
      <c r="K429" s="24">
        <v>2059806</v>
      </c>
      <c r="L429" s="23">
        <v>2058451.2227105037</v>
      </c>
      <c r="M429" s="24">
        <v>2569955</v>
      </c>
      <c r="N429" s="25">
        <v>13.8163870573</v>
      </c>
    </row>
    <row r="430" spans="2:14" x14ac:dyDescent="0.25">
      <c r="B430" s="127" t="s">
        <v>113</v>
      </c>
      <c r="C430" s="20" t="s">
        <v>122</v>
      </c>
      <c r="D430" s="21"/>
      <c r="E430" s="21" t="s">
        <v>131</v>
      </c>
      <c r="F430" s="20" t="s">
        <v>132</v>
      </c>
      <c r="G430" s="22">
        <v>44658.599351851859</v>
      </c>
      <c r="H430" s="22">
        <v>45363</v>
      </c>
      <c r="I430" s="20" t="s">
        <v>133</v>
      </c>
      <c r="J430" s="23">
        <v>7709864</v>
      </c>
      <c r="K430" s="24">
        <v>6185900</v>
      </c>
      <c r="L430" s="23">
        <v>6175329.2479644213</v>
      </c>
      <c r="M430" s="24">
        <v>7709864</v>
      </c>
      <c r="N430" s="25">
        <v>13.817391880700001</v>
      </c>
    </row>
    <row r="431" spans="2:14" x14ac:dyDescent="0.25">
      <c r="B431" s="127" t="s">
        <v>113</v>
      </c>
      <c r="C431" s="20" t="s">
        <v>122</v>
      </c>
      <c r="D431" s="21"/>
      <c r="E431" s="21" t="s">
        <v>131</v>
      </c>
      <c r="F431" s="20" t="s">
        <v>132</v>
      </c>
      <c r="G431" s="22">
        <v>44673.625358796293</v>
      </c>
      <c r="H431" s="22">
        <v>45547</v>
      </c>
      <c r="I431" s="20" t="s">
        <v>133</v>
      </c>
      <c r="J431" s="23">
        <v>1274250</v>
      </c>
      <c r="K431" s="24">
        <v>1010849</v>
      </c>
      <c r="L431" s="23">
        <v>1004806.2516255589</v>
      </c>
      <c r="M431" s="24">
        <v>1274250</v>
      </c>
      <c r="N431" s="25">
        <v>11.458124357000001</v>
      </c>
    </row>
    <row r="432" spans="2:14" x14ac:dyDescent="0.25">
      <c r="B432" s="127" t="s">
        <v>113</v>
      </c>
      <c r="C432" s="20" t="s">
        <v>122</v>
      </c>
      <c r="D432" s="21"/>
      <c r="E432" s="21" t="s">
        <v>131</v>
      </c>
      <c r="F432" s="20" t="s">
        <v>132</v>
      </c>
      <c r="G432" s="22">
        <v>44679.596875000003</v>
      </c>
      <c r="H432" s="22">
        <v>45547</v>
      </c>
      <c r="I432" s="20" t="s">
        <v>133</v>
      </c>
      <c r="J432" s="23">
        <v>6371230</v>
      </c>
      <c r="K432" s="24">
        <v>5063287</v>
      </c>
      <c r="L432" s="23">
        <v>5024039.6516076438</v>
      </c>
      <c r="M432" s="24">
        <v>6371230</v>
      </c>
      <c r="N432" s="25">
        <v>11.457738280299999</v>
      </c>
    </row>
    <row r="433" spans="2:14" x14ac:dyDescent="0.25">
      <c r="B433" s="127" t="s">
        <v>113</v>
      </c>
      <c r="C433" s="20" t="s">
        <v>122</v>
      </c>
      <c r="D433" s="21"/>
      <c r="E433" s="21" t="s">
        <v>131</v>
      </c>
      <c r="F433" s="20" t="s">
        <v>132</v>
      </c>
      <c r="G433" s="22">
        <v>44694.522511574076</v>
      </c>
      <c r="H433" s="22">
        <v>45547</v>
      </c>
      <c r="I433" s="20" t="s">
        <v>133</v>
      </c>
      <c r="J433" s="23">
        <v>2548490</v>
      </c>
      <c r="K433" s="24">
        <v>2034356</v>
      </c>
      <c r="L433" s="23">
        <v>2009611.7293008829</v>
      </c>
      <c r="M433" s="24">
        <v>2548490</v>
      </c>
      <c r="N433" s="25">
        <v>11.4579433203</v>
      </c>
    </row>
    <row r="434" spans="2:14" x14ac:dyDescent="0.25">
      <c r="B434" s="127" t="s">
        <v>113</v>
      </c>
      <c r="C434" s="20" t="s">
        <v>122</v>
      </c>
      <c r="D434" s="21"/>
      <c r="E434" s="21" t="s">
        <v>131</v>
      </c>
      <c r="F434" s="20" t="s">
        <v>132</v>
      </c>
      <c r="G434" s="22">
        <v>44698.615937500006</v>
      </c>
      <c r="H434" s="22">
        <v>45547</v>
      </c>
      <c r="I434" s="20" t="s">
        <v>133</v>
      </c>
      <c r="J434" s="23">
        <v>1274250</v>
      </c>
      <c r="K434" s="24">
        <v>1018384</v>
      </c>
      <c r="L434" s="23">
        <v>1004805.7885313589</v>
      </c>
      <c r="M434" s="24">
        <v>1274250</v>
      </c>
      <c r="N434" s="25">
        <v>11.4581805468</v>
      </c>
    </row>
    <row r="435" spans="2:14" x14ac:dyDescent="0.25">
      <c r="B435" s="127" t="s">
        <v>113</v>
      </c>
      <c r="C435" s="20" t="s">
        <v>122</v>
      </c>
      <c r="D435" s="21"/>
      <c r="E435" s="21" t="s">
        <v>131</v>
      </c>
      <c r="F435" s="20" t="s">
        <v>132</v>
      </c>
      <c r="G435" s="22">
        <v>44700.521701388883</v>
      </c>
      <c r="H435" s="22">
        <v>45547</v>
      </c>
      <c r="I435" s="20" t="s">
        <v>133</v>
      </c>
      <c r="J435" s="23">
        <v>1274250</v>
      </c>
      <c r="K435" s="24">
        <v>1018985</v>
      </c>
      <c r="L435" s="23">
        <v>1004804.5604370566</v>
      </c>
      <c r="M435" s="24">
        <v>1274250</v>
      </c>
      <c r="N435" s="25">
        <v>11.458329558399999</v>
      </c>
    </row>
    <row r="436" spans="2:14" x14ac:dyDescent="0.25">
      <c r="B436" s="127" t="s">
        <v>113</v>
      </c>
      <c r="C436" s="20" t="s">
        <v>122</v>
      </c>
      <c r="D436" s="21"/>
      <c r="E436" s="21" t="s">
        <v>131</v>
      </c>
      <c r="F436" s="20" t="s">
        <v>132</v>
      </c>
      <c r="G436" s="22">
        <v>44718.546354166661</v>
      </c>
      <c r="H436" s="22">
        <v>45547</v>
      </c>
      <c r="I436" s="20" t="s">
        <v>133</v>
      </c>
      <c r="J436" s="23">
        <v>1274250</v>
      </c>
      <c r="K436" s="24">
        <v>1024411</v>
      </c>
      <c r="L436" s="23">
        <v>1004785.9920387788</v>
      </c>
      <c r="M436" s="24">
        <v>1274250</v>
      </c>
      <c r="N436" s="25">
        <v>11.4605826139</v>
      </c>
    </row>
    <row r="437" spans="2:14" x14ac:dyDescent="0.25">
      <c r="B437" s="127" t="s">
        <v>113</v>
      </c>
      <c r="C437" s="20" t="s">
        <v>122</v>
      </c>
      <c r="D437" s="21"/>
      <c r="E437" s="21" t="s">
        <v>131</v>
      </c>
      <c r="F437" s="20" t="s">
        <v>132</v>
      </c>
      <c r="G437" s="22">
        <v>44721.503923611104</v>
      </c>
      <c r="H437" s="22">
        <v>45547</v>
      </c>
      <c r="I437" s="20" t="s">
        <v>133</v>
      </c>
      <c r="J437" s="23">
        <v>2548490</v>
      </c>
      <c r="K437" s="24">
        <v>2050632</v>
      </c>
      <c r="L437" s="23">
        <v>2009559.3252858857</v>
      </c>
      <c r="M437" s="24">
        <v>2548490</v>
      </c>
      <c r="N437" s="25">
        <v>11.461122632</v>
      </c>
    </row>
    <row r="438" spans="2:14" x14ac:dyDescent="0.25">
      <c r="B438" s="127" t="s">
        <v>113</v>
      </c>
      <c r="C438" s="20" t="s">
        <v>122</v>
      </c>
      <c r="D438" s="21"/>
      <c r="E438" s="21" t="s">
        <v>131</v>
      </c>
      <c r="F438" s="20" t="s">
        <v>132</v>
      </c>
      <c r="G438" s="22">
        <v>44756.603391203702</v>
      </c>
      <c r="H438" s="22">
        <v>45547</v>
      </c>
      <c r="I438" s="20" t="s">
        <v>133</v>
      </c>
      <c r="J438" s="23">
        <v>3740466</v>
      </c>
      <c r="K438" s="24">
        <v>3025316</v>
      </c>
      <c r="L438" s="23">
        <v>3014416.0539386356</v>
      </c>
      <c r="M438" s="24">
        <v>3740466</v>
      </c>
      <c r="N438" s="25">
        <v>11.4580816031</v>
      </c>
    </row>
    <row r="439" spans="2:14" x14ac:dyDescent="0.25">
      <c r="B439" s="127" t="s">
        <v>113</v>
      </c>
      <c r="C439" s="20" t="s">
        <v>122</v>
      </c>
      <c r="D439" s="21"/>
      <c r="E439" s="21" t="s">
        <v>131</v>
      </c>
      <c r="F439" s="20" t="s">
        <v>132</v>
      </c>
      <c r="G439" s="22">
        <v>44774.601643518523</v>
      </c>
      <c r="H439" s="22">
        <v>45547</v>
      </c>
      <c r="I439" s="20" t="s">
        <v>133</v>
      </c>
      <c r="J439" s="23">
        <v>11221398</v>
      </c>
      <c r="K439" s="24">
        <v>9124767</v>
      </c>
      <c r="L439" s="23">
        <v>9043314.7448454332</v>
      </c>
      <c r="M439" s="24">
        <v>11221398</v>
      </c>
      <c r="N439" s="25">
        <v>11.4571839571</v>
      </c>
    </row>
    <row r="440" spans="2:14" x14ac:dyDescent="0.25">
      <c r="B440" s="127" t="s">
        <v>113</v>
      </c>
      <c r="C440" s="20" t="s">
        <v>122</v>
      </c>
      <c r="D440" s="21"/>
      <c r="E440" s="21" t="s">
        <v>131</v>
      </c>
      <c r="F440" s="20" t="s">
        <v>132</v>
      </c>
      <c r="G440" s="22">
        <v>44775.648206018523</v>
      </c>
      <c r="H440" s="22">
        <v>45825</v>
      </c>
      <c r="I440" s="20" t="s">
        <v>133</v>
      </c>
      <c r="J440" s="23">
        <v>7056848</v>
      </c>
      <c r="K440" s="24">
        <v>5079110</v>
      </c>
      <c r="L440" s="23">
        <v>5020873.6833657157</v>
      </c>
      <c r="M440" s="24">
        <v>7056848</v>
      </c>
      <c r="N440" s="25">
        <v>14.469304680800001</v>
      </c>
    </row>
    <row r="441" spans="2:14" x14ac:dyDescent="0.25">
      <c r="B441" s="127" t="s">
        <v>113</v>
      </c>
      <c r="C441" s="20" t="s">
        <v>122</v>
      </c>
      <c r="D441" s="21"/>
      <c r="E441" s="21" t="s">
        <v>131</v>
      </c>
      <c r="F441" s="20" t="s">
        <v>132</v>
      </c>
      <c r="G441" s="22">
        <v>44789.543437499997</v>
      </c>
      <c r="H441" s="22">
        <v>45603</v>
      </c>
      <c r="I441" s="20" t="s">
        <v>133</v>
      </c>
      <c r="J441" s="23">
        <v>13081982</v>
      </c>
      <c r="K441" s="24">
        <v>10127056</v>
      </c>
      <c r="L441" s="23">
        <v>10294742.785415791</v>
      </c>
      <c r="M441" s="24">
        <v>13081982</v>
      </c>
      <c r="N441" s="25">
        <v>13.92143059</v>
      </c>
    </row>
    <row r="442" spans="2:14" x14ac:dyDescent="0.25">
      <c r="B442" s="127" t="s">
        <v>113</v>
      </c>
      <c r="C442" s="20" t="s">
        <v>122</v>
      </c>
      <c r="D442" s="21"/>
      <c r="E442" s="21" t="s">
        <v>131</v>
      </c>
      <c r="F442" s="20" t="s">
        <v>132</v>
      </c>
      <c r="G442" s="22">
        <v>44790.535335648143</v>
      </c>
      <c r="H442" s="22">
        <v>45603</v>
      </c>
      <c r="I442" s="20" t="s">
        <v>133</v>
      </c>
      <c r="J442" s="23">
        <v>10465589</v>
      </c>
      <c r="K442" s="24">
        <v>8104548</v>
      </c>
      <c r="L442" s="23">
        <v>8235799.9131517056</v>
      </c>
      <c r="M442" s="24">
        <v>10465589</v>
      </c>
      <c r="N442" s="25">
        <v>13.9213763582</v>
      </c>
    </row>
    <row r="443" spans="2:14" x14ac:dyDescent="0.25">
      <c r="B443" s="127" t="s">
        <v>113</v>
      </c>
      <c r="C443" s="20" t="s">
        <v>122</v>
      </c>
      <c r="D443" s="21"/>
      <c r="E443" s="21" t="s">
        <v>131</v>
      </c>
      <c r="F443" s="20" t="s">
        <v>132</v>
      </c>
      <c r="G443" s="22">
        <v>44790.536365740743</v>
      </c>
      <c r="H443" s="22">
        <v>46098</v>
      </c>
      <c r="I443" s="20" t="s">
        <v>133</v>
      </c>
      <c r="J443" s="23">
        <v>1523560</v>
      </c>
      <c r="K443" s="24">
        <v>1021862</v>
      </c>
      <c r="L443" s="23">
        <v>1004255.0858239299</v>
      </c>
      <c r="M443" s="24">
        <v>1523560</v>
      </c>
      <c r="N443" s="25">
        <v>14.746984750099999</v>
      </c>
    </row>
    <row r="444" spans="2:14" x14ac:dyDescent="0.25">
      <c r="B444" s="127" t="s">
        <v>113</v>
      </c>
      <c r="C444" s="20" t="s">
        <v>122</v>
      </c>
      <c r="D444" s="21"/>
      <c r="E444" s="21" t="s">
        <v>131</v>
      </c>
      <c r="F444" s="20" t="s">
        <v>132</v>
      </c>
      <c r="G444" s="22">
        <v>44796.531319444446</v>
      </c>
      <c r="H444" s="22">
        <v>46210</v>
      </c>
      <c r="I444" s="20" t="s">
        <v>133</v>
      </c>
      <c r="J444" s="23">
        <v>1564448</v>
      </c>
      <c r="K444" s="24">
        <v>1016284</v>
      </c>
      <c r="L444" s="23">
        <v>1031457.0417473454</v>
      </c>
      <c r="M444" s="24">
        <v>1564448</v>
      </c>
      <c r="N444" s="25">
        <v>14.9137240648</v>
      </c>
    </row>
    <row r="445" spans="2:14" x14ac:dyDescent="0.25">
      <c r="B445" s="127" t="s">
        <v>113</v>
      </c>
      <c r="C445" s="20" t="s">
        <v>122</v>
      </c>
      <c r="D445" s="21"/>
      <c r="E445" s="21" t="s">
        <v>131</v>
      </c>
      <c r="F445" s="20" t="s">
        <v>132</v>
      </c>
      <c r="G445" s="22">
        <v>44806.529895833337</v>
      </c>
      <c r="H445" s="22">
        <v>45363</v>
      </c>
      <c r="I445" s="20" t="s">
        <v>133</v>
      </c>
      <c r="J445" s="23">
        <v>6097036</v>
      </c>
      <c r="K445" s="24">
        <v>5093670</v>
      </c>
      <c r="L445" s="23">
        <v>5146242.3020941969</v>
      </c>
      <c r="M445" s="24">
        <v>6097036</v>
      </c>
      <c r="N445" s="25">
        <v>13.810446858400001</v>
      </c>
    </row>
    <row r="446" spans="2:14" x14ac:dyDescent="0.25">
      <c r="B446" s="127" t="s">
        <v>113</v>
      </c>
      <c r="C446" s="20" t="s">
        <v>122</v>
      </c>
      <c r="D446" s="21"/>
      <c r="E446" s="21" t="s">
        <v>131</v>
      </c>
      <c r="F446" s="20" t="s">
        <v>132</v>
      </c>
      <c r="G446" s="22">
        <v>44810.531736111108</v>
      </c>
      <c r="H446" s="22">
        <v>45363</v>
      </c>
      <c r="I446" s="20" t="s">
        <v>133</v>
      </c>
      <c r="J446" s="23">
        <v>6097036</v>
      </c>
      <c r="K446" s="24">
        <v>5100877</v>
      </c>
      <c r="L446" s="23">
        <v>5146235.6867143149</v>
      </c>
      <c r="M446" s="24">
        <v>6097036</v>
      </c>
      <c r="N446" s="25">
        <v>13.810786604900001</v>
      </c>
    </row>
    <row r="447" spans="2:14" x14ac:dyDescent="0.25">
      <c r="B447" s="127" t="s">
        <v>113</v>
      </c>
      <c r="C447" s="20" t="s">
        <v>122</v>
      </c>
      <c r="D447" s="21"/>
      <c r="E447" s="21" t="s">
        <v>131</v>
      </c>
      <c r="F447" s="20" t="s">
        <v>132</v>
      </c>
      <c r="G447" s="22">
        <v>44813.59474537037</v>
      </c>
      <c r="H447" s="22">
        <v>45363</v>
      </c>
      <c r="I447" s="20" t="s">
        <v>133</v>
      </c>
      <c r="J447" s="23">
        <v>1219407</v>
      </c>
      <c r="K447" s="24">
        <v>1021256</v>
      </c>
      <c r="L447" s="23">
        <v>1029245.5187929245</v>
      </c>
      <c r="M447" s="24">
        <v>1219407</v>
      </c>
      <c r="N447" s="25">
        <v>13.811153769500001</v>
      </c>
    </row>
    <row r="448" spans="2:14" x14ac:dyDescent="0.25">
      <c r="B448" s="127" t="s">
        <v>113</v>
      </c>
      <c r="C448" s="20" t="s">
        <v>122</v>
      </c>
      <c r="D448" s="21"/>
      <c r="E448" s="21" t="s">
        <v>131</v>
      </c>
      <c r="F448" s="20" t="s">
        <v>132</v>
      </c>
      <c r="G448" s="22">
        <v>44824.527361111112</v>
      </c>
      <c r="H448" s="22">
        <v>45363</v>
      </c>
      <c r="I448" s="20" t="s">
        <v>133</v>
      </c>
      <c r="J448" s="23">
        <v>6097036</v>
      </c>
      <c r="K448" s="24">
        <v>5126096</v>
      </c>
      <c r="L448" s="23">
        <v>5146185.5964481533</v>
      </c>
      <c r="M448" s="24">
        <v>6097036</v>
      </c>
      <c r="N448" s="25">
        <v>13.813359141399999</v>
      </c>
    </row>
    <row r="449" spans="2:14" x14ac:dyDescent="0.25">
      <c r="B449" s="127" t="s">
        <v>113</v>
      </c>
      <c r="C449" s="20" t="s">
        <v>122</v>
      </c>
      <c r="D449" s="21"/>
      <c r="E449" s="21" t="s">
        <v>131</v>
      </c>
      <c r="F449" s="20" t="s">
        <v>132</v>
      </c>
      <c r="G449" s="22">
        <v>44866.545925925922</v>
      </c>
      <c r="H449" s="22">
        <v>47288</v>
      </c>
      <c r="I449" s="20" t="s">
        <v>133</v>
      </c>
      <c r="J449" s="23">
        <v>18692664</v>
      </c>
      <c r="K449" s="24">
        <v>10000002</v>
      </c>
      <c r="L449" s="23">
        <v>10214280.466551291</v>
      </c>
      <c r="M449" s="24">
        <v>18692664</v>
      </c>
      <c r="N449" s="25">
        <v>13.759670853599999</v>
      </c>
    </row>
    <row r="450" spans="2:14" x14ac:dyDescent="0.25">
      <c r="B450" s="127" t="s">
        <v>113</v>
      </c>
      <c r="C450" s="20" t="s">
        <v>122</v>
      </c>
      <c r="D450" s="21"/>
      <c r="E450" s="21" t="s">
        <v>131</v>
      </c>
      <c r="F450" s="20" t="s">
        <v>132</v>
      </c>
      <c r="G450" s="22">
        <v>44869.472118055557</v>
      </c>
      <c r="H450" s="22">
        <v>47288</v>
      </c>
      <c r="I450" s="20" t="s">
        <v>133</v>
      </c>
      <c r="J450" s="23">
        <v>41123846</v>
      </c>
      <c r="K450" s="24">
        <v>22023691</v>
      </c>
      <c r="L450" s="23">
        <v>22471738.613969751</v>
      </c>
      <c r="M450" s="24">
        <v>41123846</v>
      </c>
      <c r="N450" s="25">
        <v>13.7592548132</v>
      </c>
    </row>
    <row r="451" spans="2:14" x14ac:dyDescent="0.25">
      <c r="B451" s="127" t="s">
        <v>113</v>
      </c>
      <c r="C451" s="20" t="s">
        <v>122</v>
      </c>
      <c r="D451" s="21"/>
      <c r="E451" s="21" t="s">
        <v>131</v>
      </c>
      <c r="F451" s="20" t="s">
        <v>132</v>
      </c>
      <c r="G451" s="22">
        <v>44909.555868055555</v>
      </c>
      <c r="H451" s="22">
        <v>46098</v>
      </c>
      <c r="I451" s="20" t="s">
        <v>133</v>
      </c>
      <c r="J451" s="23">
        <v>5954624</v>
      </c>
      <c r="K451" s="24">
        <v>4130412</v>
      </c>
      <c r="L451" s="23">
        <v>4016723.9789688764</v>
      </c>
      <c r="M451" s="24">
        <v>5954624</v>
      </c>
      <c r="N451" s="25">
        <v>14.750984173100001</v>
      </c>
    </row>
    <row r="452" spans="2:14" x14ac:dyDescent="0.25">
      <c r="B452" s="127" t="s">
        <v>113</v>
      </c>
      <c r="C452" s="20" t="s">
        <v>122</v>
      </c>
      <c r="D452" s="21"/>
      <c r="E452" s="21" t="s">
        <v>131</v>
      </c>
      <c r="F452" s="20" t="s">
        <v>132</v>
      </c>
      <c r="G452" s="22">
        <v>44936.443483796291</v>
      </c>
      <c r="H452" s="22">
        <v>45603</v>
      </c>
      <c r="I452" s="20" t="s">
        <v>133</v>
      </c>
      <c r="J452" s="23">
        <v>74527810</v>
      </c>
      <c r="K452" s="24">
        <v>60000000</v>
      </c>
      <c r="L452" s="23">
        <v>61763684.968770005</v>
      </c>
      <c r="M452" s="24">
        <v>74527810</v>
      </c>
      <c r="N452" s="25">
        <v>13.930109143299999</v>
      </c>
    </row>
    <row r="453" spans="2:14" x14ac:dyDescent="0.25">
      <c r="B453" s="127" t="s">
        <v>113</v>
      </c>
      <c r="C453" s="20" t="s">
        <v>122</v>
      </c>
      <c r="D453" s="21"/>
      <c r="E453" s="21" t="s">
        <v>131</v>
      </c>
      <c r="F453" s="20" t="s">
        <v>132</v>
      </c>
      <c r="G453" s="22">
        <v>44939.511666666665</v>
      </c>
      <c r="H453" s="22">
        <v>45363</v>
      </c>
      <c r="I453" s="20" t="s">
        <v>133</v>
      </c>
      <c r="J453" s="23">
        <v>11538369</v>
      </c>
      <c r="K453" s="24">
        <v>10010808</v>
      </c>
      <c r="L453" s="23">
        <v>10292042.220500184</v>
      </c>
      <c r="M453" s="24">
        <v>11538369</v>
      </c>
      <c r="N453" s="25">
        <v>13.8217812777</v>
      </c>
    </row>
    <row r="454" spans="2:14" x14ac:dyDescent="0.25">
      <c r="B454" s="127" t="s">
        <v>113</v>
      </c>
      <c r="C454" s="20" t="s">
        <v>122</v>
      </c>
      <c r="D454" s="21"/>
      <c r="E454" s="21" t="s">
        <v>131</v>
      </c>
      <c r="F454" s="20" t="s">
        <v>132</v>
      </c>
      <c r="G454" s="22">
        <v>44993.612013888887</v>
      </c>
      <c r="H454" s="22">
        <v>45363</v>
      </c>
      <c r="I454" s="20" t="s">
        <v>133</v>
      </c>
      <c r="J454" s="23">
        <v>23076741</v>
      </c>
      <c r="K454" s="24">
        <v>20410713</v>
      </c>
      <c r="L454" s="23">
        <v>20584964.291010406</v>
      </c>
      <c r="M454" s="24">
        <v>23076741</v>
      </c>
      <c r="N454" s="25">
        <v>13.810496926300001</v>
      </c>
    </row>
    <row r="455" spans="2:14" x14ac:dyDescent="0.25">
      <c r="B455" s="127" t="s">
        <v>113</v>
      </c>
      <c r="C455" s="20" t="s">
        <v>122</v>
      </c>
      <c r="D455" s="21"/>
      <c r="E455" s="21" t="s">
        <v>131</v>
      </c>
      <c r="F455" s="20" t="s">
        <v>132</v>
      </c>
      <c r="G455" s="22">
        <v>45048.611736111117</v>
      </c>
      <c r="H455" s="22">
        <v>45825</v>
      </c>
      <c r="I455" s="20" t="s">
        <v>133</v>
      </c>
      <c r="J455" s="23">
        <v>52341097</v>
      </c>
      <c r="K455" s="24">
        <v>41362877</v>
      </c>
      <c r="L455" s="23">
        <v>40770859.792700723</v>
      </c>
      <c r="M455" s="24">
        <v>52341097</v>
      </c>
      <c r="N455" s="25">
        <v>13.373683124999999</v>
      </c>
    </row>
    <row r="456" spans="2:14" x14ac:dyDescent="0.25">
      <c r="B456" s="127" t="s">
        <v>113</v>
      </c>
      <c r="C456" s="20" t="s">
        <v>122</v>
      </c>
      <c r="D456" s="21"/>
      <c r="E456" s="21" t="s">
        <v>131</v>
      </c>
      <c r="F456" s="20" t="s">
        <v>132</v>
      </c>
      <c r="G456" s="22">
        <v>45049.486851851856</v>
      </c>
      <c r="H456" s="22">
        <v>47288</v>
      </c>
      <c r="I456" s="20" t="s">
        <v>133</v>
      </c>
      <c r="J456" s="23">
        <v>14431557</v>
      </c>
      <c r="K456" s="24">
        <v>8002870</v>
      </c>
      <c r="L456" s="23">
        <v>8171414.4839986395</v>
      </c>
      <c r="M456" s="24">
        <v>14431557</v>
      </c>
      <c r="N456" s="25">
        <v>13.7596827745</v>
      </c>
    </row>
    <row r="457" spans="2:14" x14ac:dyDescent="0.25">
      <c r="B457" s="127" t="s">
        <v>113</v>
      </c>
      <c r="C457" s="20" t="s">
        <v>122</v>
      </c>
      <c r="D457" s="21"/>
      <c r="E457" s="21" t="s">
        <v>131</v>
      </c>
      <c r="F457" s="20" t="s">
        <v>132</v>
      </c>
      <c r="G457" s="22">
        <v>45051.612256944441</v>
      </c>
      <c r="H457" s="22">
        <v>45603</v>
      </c>
      <c r="I457" s="20" t="s">
        <v>133</v>
      </c>
      <c r="J457" s="23">
        <v>24181918</v>
      </c>
      <c r="K457" s="24">
        <v>20174246</v>
      </c>
      <c r="L457" s="23">
        <v>20589178.98866019</v>
      </c>
      <c r="M457" s="24">
        <v>24181918</v>
      </c>
      <c r="N457" s="25">
        <v>13.923123478899999</v>
      </c>
    </row>
    <row r="458" spans="2:14" x14ac:dyDescent="0.25">
      <c r="B458" s="127" t="s">
        <v>113</v>
      </c>
      <c r="C458" s="20" t="s">
        <v>122</v>
      </c>
      <c r="D458" s="21"/>
      <c r="E458" s="21" t="s">
        <v>131</v>
      </c>
      <c r="F458" s="20" t="s">
        <v>132</v>
      </c>
      <c r="G458" s="22">
        <v>45064.65420138889</v>
      </c>
      <c r="H458" s="22">
        <v>46098</v>
      </c>
      <c r="I458" s="20" t="s">
        <v>133</v>
      </c>
      <c r="J458" s="23">
        <v>70942460</v>
      </c>
      <c r="K458" s="24">
        <v>51112329</v>
      </c>
      <c r="L458" s="23">
        <v>50213869.98864603</v>
      </c>
      <c r="M458" s="24">
        <v>70942460</v>
      </c>
      <c r="N458" s="25">
        <v>14.745825436900001</v>
      </c>
    </row>
    <row r="459" spans="2:14" x14ac:dyDescent="0.25">
      <c r="B459" s="127" t="s">
        <v>113</v>
      </c>
      <c r="C459" s="20" t="s">
        <v>122</v>
      </c>
      <c r="D459" s="21"/>
      <c r="E459" s="21" t="s">
        <v>131</v>
      </c>
      <c r="F459" s="20" t="s">
        <v>132</v>
      </c>
      <c r="G459" s="22">
        <v>45065.552094907405</v>
      </c>
      <c r="H459" s="22">
        <v>47651</v>
      </c>
      <c r="I459" s="20" t="s">
        <v>133</v>
      </c>
      <c r="J459" s="23">
        <v>25351500</v>
      </c>
      <c r="K459" s="24">
        <v>13009546</v>
      </c>
      <c r="L459" s="23">
        <v>13213190.007471876</v>
      </c>
      <c r="M459" s="24">
        <v>25351500</v>
      </c>
      <c r="N459" s="25">
        <v>14.0901941061</v>
      </c>
    </row>
    <row r="460" spans="2:14" x14ac:dyDescent="0.25">
      <c r="B460" s="127" t="s">
        <v>113</v>
      </c>
      <c r="C460" s="20" t="s">
        <v>122</v>
      </c>
      <c r="D460" s="21"/>
      <c r="E460" s="21" t="s">
        <v>131</v>
      </c>
      <c r="F460" s="20" t="s">
        <v>132</v>
      </c>
      <c r="G460" s="22">
        <v>45072.51671296297</v>
      </c>
      <c r="H460" s="22">
        <v>47351</v>
      </c>
      <c r="I460" s="20" t="s">
        <v>133</v>
      </c>
      <c r="J460" s="23">
        <v>23786242.465803999</v>
      </c>
      <c r="K460" s="24">
        <v>12983058</v>
      </c>
      <c r="L460" s="23">
        <v>13156204.130120838</v>
      </c>
      <c r="M460" s="24">
        <v>23786242.465803999</v>
      </c>
      <c r="N460" s="25">
        <v>14.0740996599</v>
      </c>
    </row>
    <row r="461" spans="2:14" x14ac:dyDescent="0.25">
      <c r="B461" s="127" t="s">
        <v>113</v>
      </c>
      <c r="C461" s="20" t="s">
        <v>122</v>
      </c>
      <c r="D461" s="21"/>
      <c r="E461" s="21" t="s">
        <v>131</v>
      </c>
      <c r="F461" s="20" t="s">
        <v>132</v>
      </c>
      <c r="G461" s="22">
        <v>45093.591261574082</v>
      </c>
      <c r="H461" s="22">
        <v>45363</v>
      </c>
      <c r="I461" s="20" t="s">
        <v>133</v>
      </c>
      <c r="J461" s="23">
        <v>5605261</v>
      </c>
      <c r="K461" s="24">
        <v>5118890</v>
      </c>
      <c r="L461" s="23">
        <v>5146193.5578593165</v>
      </c>
      <c r="M461" s="24">
        <v>5605261</v>
      </c>
      <c r="N461" s="25">
        <v>13.8129502535</v>
      </c>
    </row>
    <row r="462" spans="2:14" x14ac:dyDescent="0.25">
      <c r="B462" s="127" t="s">
        <v>113</v>
      </c>
      <c r="C462" s="20" t="s">
        <v>122</v>
      </c>
      <c r="D462" s="21"/>
      <c r="E462" s="21" t="s">
        <v>131</v>
      </c>
      <c r="F462" s="20" t="s">
        <v>132</v>
      </c>
      <c r="G462" s="22">
        <v>45097.52542824074</v>
      </c>
      <c r="H462" s="22">
        <v>45363</v>
      </c>
      <c r="I462" s="20" t="s">
        <v>133</v>
      </c>
      <c r="J462" s="23">
        <v>11210520</v>
      </c>
      <c r="K462" s="24">
        <v>10252191</v>
      </c>
      <c r="L462" s="23">
        <v>10292313.49426173</v>
      </c>
      <c r="M462" s="24">
        <v>11210520</v>
      </c>
      <c r="N462" s="25">
        <v>13.8148146868</v>
      </c>
    </row>
    <row r="463" spans="2:14" x14ac:dyDescent="0.25">
      <c r="B463" s="127" t="s">
        <v>113</v>
      </c>
      <c r="C463" s="20" t="s">
        <v>122</v>
      </c>
      <c r="D463" s="21"/>
      <c r="E463" s="21" t="s">
        <v>131</v>
      </c>
      <c r="F463" s="20" t="s">
        <v>132</v>
      </c>
      <c r="G463" s="22">
        <v>45097.525937499995</v>
      </c>
      <c r="H463" s="22">
        <v>45825</v>
      </c>
      <c r="I463" s="20" t="s">
        <v>133</v>
      </c>
      <c r="J463" s="23">
        <v>73906304</v>
      </c>
      <c r="K463" s="24">
        <v>58098601</v>
      </c>
      <c r="L463" s="23">
        <v>58323147.279532552</v>
      </c>
      <c r="M463" s="24">
        <v>73906304</v>
      </c>
      <c r="N463" s="25">
        <v>14.3667691946</v>
      </c>
    </row>
    <row r="464" spans="2:14" x14ac:dyDescent="0.25">
      <c r="B464" s="127" t="s">
        <v>113</v>
      </c>
      <c r="C464" s="20" t="s">
        <v>122</v>
      </c>
      <c r="D464" s="21"/>
      <c r="E464" s="21" t="s">
        <v>131</v>
      </c>
      <c r="F464" s="20" t="s">
        <v>132</v>
      </c>
      <c r="G464" s="22">
        <v>45140.499375000007</v>
      </c>
      <c r="H464" s="22">
        <v>47351</v>
      </c>
      <c r="I464" s="20" t="s">
        <v>133</v>
      </c>
      <c r="J464" s="23">
        <v>125784821.91807</v>
      </c>
      <c r="K464" s="24">
        <v>70025218</v>
      </c>
      <c r="L464" s="23">
        <v>71505355.514009908</v>
      </c>
      <c r="M464" s="24">
        <v>125784821.91807</v>
      </c>
      <c r="N464" s="25">
        <v>13.814650178000001</v>
      </c>
    </row>
    <row r="465" spans="2:14" x14ac:dyDescent="0.25">
      <c r="B465" s="127" t="s">
        <v>113</v>
      </c>
      <c r="C465" s="20" t="s">
        <v>122</v>
      </c>
      <c r="D465" s="21"/>
      <c r="E465" s="21" t="s">
        <v>131</v>
      </c>
      <c r="F465" s="20" t="s">
        <v>132</v>
      </c>
      <c r="G465" s="22">
        <v>45154.537534722222</v>
      </c>
      <c r="H465" s="22">
        <v>45547</v>
      </c>
      <c r="I465" s="20" t="s">
        <v>133</v>
      </c>
      <c r="J465" s="23">
        <v>35250820</v>
      </c>
      <c r="K465" s="24">
        <v>31579234</v>
      </c>
      <c r="L465" s="23">
        <v>31150045.250898939</v>
      </c>
      <c r="M465" s="24">
        <v>35250820</v>
      </c>
      <c r="N465" s="25">
        <v>11.4538472891</v>
      </c>
    </row>
    <row r="466" spans="2:14" x14ac:dyDescent="0.25">
      <c r="B466" s="127" t="s">
        <v>147</v>
      </c>
      <c r="C466" s="20" t="s">
        <v>150</v>
      </c>
      <c r="D466" s="21"/>
      <c r="E466" s="21" t="s">
        <v>131</v>
      </c>
      <c r="F466" s="20" t="s">
        <v>132</v>
      </c>
      <c r="G466" s="22">
        <v>44699.533101851848</v>
      </c>
      <c r="H466" s="22">
        <v>47232</v>
      </c>
      <c r="I466" s="20" t="s">
        <v>133</v>
      </c>
      <c r="J466" s="23">
        <v>24947672</v>
      </c>
      <c r="K466" s="24">
        <v>15058561</v>
      </c>
      <c r="L466" s="23">
        <v>15588236.223653585</v>
      </c>
      <c r="M466" s="24">
        <v>24947672</v>
      </c>
      <c r="N466" s="25">
        <v>9.7245365381000006</v>
      </c>
    </row>
    <row r="467" spans="2:14" x14ac:dyDescent="0.25">
      <c r="B467" s="127" t="s">
        <v>147</v>
      </c>
      <c r="C467" s="20" t="s">
        <v>150</v>
      </c>
      <c r="D467" s="21"/>
      <c r="E467" s="21" t="s">
        <v>131</v>
      </c>
      <c r="F467" s="20" t="s">
        <v>132</v>
      </c>
      <c r="G467" s="22">
        <v>44705.641689814816</v>
      </c>
      <c r="H467" s="22">
        <v>47232</v>
      </c>
      <c r="I467" s="20" t="s">
        <v>133</v>
      </c>
      <c r="J467" s="23">
        <v>1663180</v>
      </c>
      <c r="K467" s="24">
        <v>1005464</v>
      </c>
      <c r="L467" s="23">
        <v>1039241.6666537327</v>
      </c>
      <c r="M467" s="24">
        <v>1663180</v>
      </c>
      <c r="N467" s="25">
        <v>9.7239285707000001</v>
      </c>
    </row>
    <row r="468" spans="2:14" x14ac:dyDescent="0.25">
      <c r="B468" s="127" t="s">
        <v>147</v>
      </c>
      <c r="C468" s="20" t="s">
        <v>150</v>
      </c>
      <c r="D468" s="21"/>
      <c r="E468" s="21" t="s">
        <v>131</v>
      </c>
      <c r="F468" s="20" t="s">
        <v>132</v>
      </c>
      <c r="G468" s="22">
        <v>44707.506307870368</v>
      </c>
      <c r="H468" s="22">
        <v>47232</v>
      </c>
      <c r="I468" s="20" t="s">
        <v>133</v>
      </c>
      <c r="J468" s="23">
        <v>1663180</v>
      </c>
      <c r="K468" s="24">
        <v>1005985</v>
      </c>
      <c r="L468" s="23">
        <v>1039249.5037880361</v>
      </c>
      <c r="M468" s="24">
        <v>1663180</v>
      </c>
      <c r="N468" s="25">
        <v>9.7237354516999996</v>
      </c>
    </row>
    <row r="469" spans="2:14" x14ac:dyDescent="0.25">
      <c r="B469" s="127" t="s">
        <v>147</v>
      </c>
      <c r="C469" s="20" t="s">
        <v>150</v>
      </c>
      <c r="D469" s="21"/>
      <c r="E469" s="21" t="s">
        <v>131</v>
      </c>
      <c r="F469" s="20" t="s">
        <v>132</v>
      </c>
      <c r="G469" s="22">
        <v>44708.539537037039</v>
      </c>
      <c r="H469" s="22">
        <v>47232</v>
      </c>
      <c r="I469" s="20" t="s">
        <v>133</v>
      </c>
      <c r="J469" s="23">
        <v>1663180</v>
      </c>
      <c r="K469" s="24">
        <v>1006249</v>
      </c>
      <c r="L469" s="23">
        <v>1039253.3256309307</v>
      </c>
      <c r="M469" s="24">
        <v>1663180</v>
      </c>
      <c r="N469" s="25">
        <v>9.7236412764000004</v>
      </c>
    </row>
    <row r="470" spans="2:14" x14ac:dyDescent="0.25">
      <c r="B470" s="127" t="s">
        <v>147</v>
      </c>
      <c r="C470" s="20" t="s">
        <v>150</v>
      </c>
      <c r="D470" s="21"/>
      <c r="E470" s="21" t="s">
        <v>131</v>
      </c>
      <c r="F470" s="20" t="s">
        <v>132</v>
      </c>
      <c r="G470" s="22">
        <v>44708.543715277774</v>
      </c>
      <c r="H470" s="22">
        <v>47232</v>
      </c>
      <c r="I470" s="20" t="s">
        <v>133</v>
      </c>
      <c r="J470" s="23">
        <v>1663180</v>
      </c>
      <c r="K470" s="24">
        <v>1006249</v>
      </c>
      <c r="L470" s="23">
        <v>1039253.3256309307</v>
      </c>
      <c r="M470" s="24">
        <v>1663180</v>
      </c>
      <c r="N470" s="25">
        <v>9.7236412764000004</v>
      </c>
    </row>
    <row r="471" spans="2:14" x14ac:dyDescent="0.25">
      <c r="B471" s="127" t="s">
        <v>147</v>
      </c>
      <c r="C471" s="20" t="s">
        <v>150</v>
      </c>
      <c r="D471" s="21"/>
      <c r="E471" s="21" t="s">
        <v>131</v>
      </c>
      <c r="F471" s="20" t="s">
        <v>132</v>
      </c>
      <c r="G471" s="22">
        <v>44720.527442129627</v>
      </c>
      <c r="H471" s="22">
        <v>47232</v>
      </c>
      <c r="I471" s="20" t="s">
        <v>133</v>
      </c>
      <c r="J471" s="23">
        <v>4989540</v>
      </c>
      <c r="K471" s="24">
        <v>3028110</v>
      </c>
      <c r="L471" s="23">
        <v>3117884.9405307695</v>
      </c>
      <c r="M471" s="24">
        <v>4989540</v>
      </c>
      <c r="N471" s="25">
        <v>9.7226148844000004</v>
      </c>
    </row>
    <row r="472" spans="2:14" x14ac:dyDescent="0.25">
      <c r="B472" s="127" t="s">
        <v>147</v>
      </c>
      <c r="C472" s="20" t="s">
        <v>150</v>
      </c>
      <c r="D472" s="21"/>
      <c r="E472" s="21" t="s">
        <v>131</v>
      </c>
      <c r="F472" s="20" t="s">
        <v>132</v>
      </c>
      <c r="G472" s="22">
        <v>44722.511793981481</v>
      </c>
      <c r="H472" s="22">
        <v>47232</v>
      </c>
      <c r="I472" s="20" t="s">
        <v>133</v>
      </c>
      <c r="J472" s="23">
        <v>4989540</v>
      </c>
      <c r="K472" s="24">
        <v>3029673</v>
      </c>
      <c r="L472" s="23">
        <v>3117903.5187762412</v>
      </c>
      <c r="M472" s="24">
        <v>4989540</v>
      </c>
      <c r="N472" s="25">
        <v>9.7224622964999998</v>
      </c>
    </row>
    <row r="473" spans="2:14" x14ac:dyDescent="0.25">
      <c r="B473" s="127" t="s">
        <v>147</v>
      </c>
      <c r="C473" s="20" t="s">
        <v>150</v>
      </c>
      <c r="D473" s="21"/>
      <c r="E473" s="21" t="s">
        <v>131</v>
      </c>
      <c r="F473" s="20" t="s">
        <v>132</v>
      </c>
      <c r="G473" s="22">
        <v>44747.59069444445</v>
      </c>
      <c r="H473" s="22">
        <v>47232</v>
      </c>
      <c r="I473" s="20" t="s">
        <v>133</v>
      </c>
      <c r="J473" s="23">
        <v>19958132</v>
      </c>
      <c r="K473" s="24">
        <v>12196767</v>
      </c>
      <c r="L473" s="23">
        <v>12472303.703298995</v>
      </c>
      <c r="M473" s="24">
        <v>19958132</v>
      </c>
      <c r="N473" s="25">
        <v>9.7210079432000001</v>
      </c>
    </row>
    <row r="474" spans="2:14" x14ac:dyDescent="0.25">
      <c r="B474" s="127" t="s">
        <v>147</v>
      </c>
      <c r="C474" s="20" t="s">
        <v>150</v>
      </c>
      <c r="D474" s="21"/>
      <c r="E474" s="21" t="s">
        <v>131</v>
      </c>
      <c r="F474" s="20" t="s">
        <v>132</v>
      </c>
      <c r="G474" s="22">
        <v>44986.621030092596</v>
      </c>
      <c r="H474" s="22">
        <v>46889</v>
      </c>
      <c r="I474" s="20" t="s">
        <v>133</v>
      </c>
      <c r="J474" s="23">
        <v>143879451</v>
      </c>
      <c r="K474" s="24">
        <v>102147971</v>
      </c>
      <c r="L474" s="23">
        <v>102831053.71700647</v>
      </c>
      <c r="M474" s="24">
        <v>143879451</v>
      </c>
      <c r="N474" s="25">
        <v>8.1610766052999999</v>
      </c>
    </row>
    <row r="475" spans="2:14" x14ac:dyDescent="0.25">
      <c r="B475" s="127" t="s">
        <v>114</v>
      </c>
      <c r="C475" s="20" t="s">
        <v>123</v>
      </c>
      <c r="D475" s="21"/>
      <c r="E475" s="21" t="s">
        <v>131</v>
      </c>
      <c r="F475" s="20" t="s">
        <v>132</v>
      </c>
      <c r="G475" s="22">
        <v>44805.622592592597</v>
      </c>
      <c r="H475" s="22">
        <v>46091</v>
      </c>
      <c r="I475" s="20" t="s">
        <v>133</v>
      </c>
      <c r="J475" s="23">
        <v>51230685</v>
      </c>
      <c r="K475" s="24">
        <v>40161560</v>
      </c>
      <c r="L475" s="23">
        <v>40760042.528035104</v>
      </c>
      <c r="M475" s="24">
        <v>51230685</v>
      </c>
      <c r="N475" s="25">
        <v>8</v>
      </c>
    </row>
    <row r="476" spans="2:14" x14ac:dyDescent="0.25">
      <c r="B476" s="127" t="s">
        <v>113</v>
      </c>
      <c r="C476" s="20" t="s">
        <v>123</v>
      </c>
      <c r="D476" s="21"/>
      <c r="E476" s="21" t="s">
        <v>131</v>
      </c>
      <c r="F476" s="20" t="s">
        <v>132</v>
      </c>
      <c r="G476" s="22">
        <v>45093.605949074074</v>
      </c>
      <c r="H476" s="22">
        <v>46889</v>
      </c>
      <c r="I476" s="20" t="s">
        <v>133</v>
      </c>
      <c r="J476" s="23">
        <v>18300000</v>
      </c>
      <c r="K476" s="24">
        <v>12100108</v>
      </c>
      <c r="L476" s="23">
        <v>12151701.788935091</v>
      </c>
      <c r="M476" s="24">
        <v>18300000</v>
      </c>
      <c r="N476" s="25">
        <v>10.9185880423</v>
      </c>
    </row>
    <row r="477" spans="2:14" x14ac:dyDescent="0.25">
      <c r="B477" s="127" t="s">
        <v>113</v>
      </c>
      <c r="C477" s="20" t="s">
        <v>138</v>
      </c>
      <c r="D477" s="21"/>
      <c r="E477" s="21" t="s">
        <v>131</v>
      </c>
      <c r="F477" s="20" t="s">
        <v>132</v>
      </c>
      <c r="G477" s="22">
        <v>44916.581030092595</v>
      </c>
      <c r="H477" s="22">
        <v>46630</v>
      </c>
      <c r="I477" s="20" t="s">
        <v>133</v>
      </c>
      <c r="J477" s="23">
        <v>15210693</v>
      </c>
      <c r="K477" s="24">
        <v>10116436</v>
      </c>
      <c r="L477" s="23">
        <v>10136842.57167837</v>
      </c>
      <c r="M477" s="24">
        <v>15210693</v>
      </c>
      <c r="N477" s="25">
        <v>11.2492531538</v>
      </c>
    </row>
    <row r="478" spans="2:14" x14ac:dyDescent="0.25">
      <c r="B478" s="127" t="s">
        <v>113</v>
      </c>
      <c r="C478" s="20" t="s">
        <v>138</v>
      </c>
      <c r="D478" s="21"/>
      <c r="E478" s="21" t="s">
        <v>131</v>
      </c>
      <c r="F478" s="20" t="s">
        <v>132</v>
      </c>
      <c r="G478" s="22">
        <v>44988.651087962957</v>
      </c>
      <c r="H478" s="22">
        <v>46630</v>
      </c>
      <c r="I478" s="20" t="s">
        <v>133</v>
      </c>
      <c r="J478" s="23">
        <v>152106854</v>
      </c>
      <c r="K478" s="24">
        <v>102621916</v>
      </c>
      <c r="L478" s="23">
        <v>100747454.2832475</v>
      </c>
      <c r="M478" s="24">
        <v>152106854</v>
      </c>
      <c r="N478" s="25">
        <v>11.462088227300001</v>
      </c>
    </row>
    <row r="479" spans="2:14" x14ac:dyDescent="0.25">
      <c r="B479" s="127" t="s">
        <v>113</v>
      </c>
      <c r="C479" s="20" t="s">
        <v>138</v>
      </c>
      <c r="D479" s="21"/>
      <c r="E479" s="21" t="s">
        <v>131</v>
      </c>
      <c r="F479" s="20" t="s">
        <v>132</v>
      </c>
      <c r="G479" s="22">
        <v>45015.549675925926</v>
      </c>
      <c r="H479" s="22">
        <v>46630</v>
      </c>
      <c r="I479" s="20" t="s">
        <v>133</v>
      </c>
      <c r="J479" s="23">
        <v>74682194</v>
      </c>
      <c r="K479" s="24">
        <v>50346578</v>
      </c>
      <c r="L479" s="23">
        <v>50376201.843557231</v>
      </c>
      <c r="M479" s="24">
        <v>74682194</v>
      </c>
      <c r="N479" s="25">
        <v>11.460384211699999</v>
      </c>
    </row>
    <row r="480" spans="2:14" x14ac:dyDescent="0.25">
      <c r="B480" s="127" t="s">
        <v>113</v>
      </c>
      <c r="C480" s="20" t="s">
        <v>138</v>
      </c>
      <c r="D480" s="21"/>
      <c r="E480" s="21" t="s">
        <v>131</v>
      </c>
      <c r="F480" s="20" t="s">
        <v>132</v>
      </c>
      <c r="G480" s="22">
        <v>45056.525717592587</v>
      </c>
      <c r="H480" s="22">
        <v>46630</v>
      </c>
      <c r="I480" s="20" t="s">
        <v>133</v>
      </c>
      <c r="J480" s="23">
        <v>7468214</v>
      </c>
      <c r="K480" s="24">
        <v>4996439</v>
      </c>
      <c r="L480" s="23">
        <v>4944847.3655958846</v>
      </c>
      <c r="M480" s="24">
        <v>7468214</v>
      </c>
      <c r="N480" s="25">
        <v>12.107779383700001</v>
      </c>
    </row>
    <row r="481" spans="2:14" x14ac:dyDescent="0.25">
      <c r="B481" s="127" t="s">
        <v>113</v>
      </c>
      <c r="C481" s="20" t="s">
        <v>138</v>
      </c>
      <c r="D481" s="21"/>
      <c r="E481" s="21" t="s">
        <v>131</v>
      </c>
      <c r="F481" s="20" t="s">
        <v>132</v>
      </c>
      <c r="G481" s="22">
        <v>45093.594108796293</v>
      </c>
      <c r="H481" s="22">
        <v>46630</v>
      </c>
      <c r="I481" s="20" t="s">
        <v>133</v>
      </c>
      <c r="J481" s="23">
        <v>5864883</v>
      </c>
      <c r="K481" s="24">
        <v>4012054</v>
      </c>
      <c r="L481" s="23">
        <v>4029983.2848998248</v>
      </c>
      <c r="M481" s="24">
        <v>5864883</v>
      </c>
      <c r="N481" s="25">
        <v>11.461395621299999</v>
      </c>
    </row>
    <row r="482" spans="2:14" x14ac:dyDescent="0.25">
      <c r="B482" s="127" t="s">
        <v>113</v>
      </c>
      <c r="C482" s="20" t="s">
        <v>138</v>
      </c>
      <c r="D482" s="21"/>
      <c r="E482" s="21" t="s">
        <v>131</v>
      </c>
      <c r="F482" s="20" t="s">
        <v>132</v>
      </c>
      <c r="G482" s="22">
        <v>45114.528009259266</v>
      </c>
      <c r="H482" s="22">
        <v>46630</v>
      </c>
      <c r="I482" s="20" t="s">
        <v>133</v>
      </c>
      <c r="J482" s="23">
        <v>29324381</v>
      </c>
      <c r="K482" s="24">
        <v>20186848</v>
      </c>
      <c r="L482" s="23">
        <v>20150797.113926616</v>
      </c>
      <c r="M482" s="24">
        <v>29324381</v>
      </c>
      <c r="N482" s="25">
        <v>11.4598351717</v>
      </c>
    </row>
    <row r="483" spans="2:14" x14ac:dyDescent="0.25">
      <c r="B483" s="127" t="s">
        <v>113</v>
      </c>
      <c r="C483" s="20" t="s">
        <v>138</v>
      </c>
      <c r="D483" s="21"/>
      <c r="E483" s="21" t="s">
        <v>131</v>
      </c>
      <c r="F483" s="20" t="s">
        <v>132</v>
      </c>
      <c r="G483" s="22">
        <v>45169.520428240743</v>
      </c>
      <c r="H483" s="22">
        <v>46630</v>
      </c>
      <c r="I483" s="20" t="s">
        <v>133</v>
      </c>
      <c r="J483" s="23">
        <v>2932433</v>
      </c>
      <c r="K483" s="24">
        <v>2051835</v>
      </c>
      <c r="L483" s="23">
        <v>2014954.9268599437</v>
      </c>
      <c r="M483" s="24">
        <v>2932433</v>
      </c>
      <c r="N483" s="25">
        <v>11.461916565899999</v>
      </c>
    </row>
    <row r="484" spans="2:14" x14ac:dyDescent="0.25">
      <c r="B484" s="127" t="s">
        <v>113</v>
      </c>
      <c r="C484" s="20" t="s">
        <v>124</v>
      </c>
      <c r="D484" s="21"/>
      <c r="E484" s="21" t="s">
        <v>131</v>
      </c>
      <c r="F484" s="20" t="s">
        <v>132</v>
      </c>
      <c r="G484" s="22">
        <v>44678.498298611114</v>
      </c>
      <c r="H484" s="22">
        <v>45484</v>
      </c>
      <c r="I484" s="20" t="s">
        <v>133</v>
      </c>
      <c r="J484" s="23">
        <v>3740466</v>
      </c>
      <c r="K484" s="24">
        <v>3011752</v>
      </c>
      <c r="L484" s="23">
        <v>3071348.7261657123</v>
      </c>
      <c r="M484" s="24">
        <v>3740466</v>
      </c>
      <c r="N484" s="25">
        <v>11.4600366354</v>
      </c>
    </row>
    <row r="485" spans="2:14" x14ac:dyDescent="0.25">
      <c r="B485" s="127" t="s">
        <v>113</v>
      </c>
      <c r="C485" s="20" t="s">
        <v>124</v>
      </c>
      <c r="D485" s="21"/>
      <c r="E485" s="21" t="s">
        <v>131</v>
      </c>
      <c r="F485" s="20" t="s">
        <v>132</v>
      </c>
      <c r="G485" s="22">
        <v>44679.501666666663</v>
      </c>
      <c r="H485" s="22">
        <v>45484</v>
      </c>
      <c r="I485" s="20" t="s">
        <v>133</v>
      </c>
      <c r="J485" s="23">
        <v>14961864</v>
      </c>
      <c r="K485" s="24">
        <v>12050631</v>
      </c>
      <c r="L485" s="23">
        <v>12285408.254325217</v>
      </c>
      <c r="M485" s="24">
        <v>14961864</v>
      </c>
      <c r="N485" s="25">
        <v>11.4598733187</v>
      </c>
    </row>
    <row r="486" spans="2:14" x14ac:dyDescent="0.25">
      <c r="B486" s="127" t="s">
        <v>113</v>
      </c>
      <c r="C486" s="20" t="s">
        <v>124</v>
      </c>
      <c r="D486" s="21"/>
      <c r="E486" s="21" t="s">
        <v>131</v>
      </c>
      <c r="F486" s="20" t="s">
        <v>132</v>
      </c>
      <c r="G486" s="22">
        <v>44685.503958333327</v>
      </c>
      <c r="H486" s="22">
        <v>45484</v>
      </c>
      <c r="I486" s="20" t="s">
        <v>133</v>
      </c>
      <c r="J486" s="23">
        <v>2493641</v>
      </c>
      <c r="K486" s="24">
        <v>2012055</v>
      </c>
      <c r="L486" s="23">
        <v>2047578.784085178</v>
      </c>
      <c r="M486" s="24">
        <v>2493641</v>
      </c>
      <c r="N486" s="25">
        <v>11.458991169900001</v>
      </c>
    </row>
    <row r="487" spans="2:14" x14ac:dyDescent="0.25">
      <c r="B487" s="127" t="s">
        <v>113</v>
      </c>
      <c r="C487" s="20" t="s">
        <v>124</v>
      </c>
      <c r="D487" s="21"/>
      <c r="E487" s="21" t="s">
        <v>131</v>
      </c>
      <c r="F487" s="20" t="s">
        <v>132</v>
      </c>
      <c r="G487" s="22">
        <v>44693.531157407408</v>
      </c>
      <c r="H487" s="22">
        <v>45484</v>
      </c>
      <c r="I487" s="20" t="s">
        <v>133</v>
      </c>
      <c r="J487" s="23">
        <v>1246825</v>
      </c>
      <c r="K487" s="24">
        <v>1008439</v>
      </c>
      <c r="L487" s="23">
        <v>1023797.5024433136</v>
      </c>
      <c r="M487" s="24">
        <v>1246825</v>
      </c>
      <c r="N487" s="25">
        <v>11.4580816031</v>
      </c>
    </row>
    <row r="488" spans="2:14" x14ac:dyDescent="0.25">
      <c r="B488" s="127" t="s">
        <v>113</v>
      </c>
      <c r="C488" s="20" t="s">
        <v>124</v>
      </c>
      <c r="D488" s="21"/>
      <c r="E488" s="21" t="s">
        <v>131</v>
      </c>
      <c r="F488" s="20" t="s">
        <v>132</v>
      </c>
      <c r="G488" s="22">
        <v>44699.523252314815</v>
      </c>
      <c r="H488" s="22">
        <v>45484</v>
      </c>
      <c r="I488" s="20" t="s">
        <v>133</v>
      </c>
      <c r="J488" s="23">
        <v>4987291</v>
      </c>
      <c r="K488" s="24">
        <v>4040986</v>
      </c>
      <c r="L488" s="23">
        <v>4095199.2384962118</v>
      </c>
      <c r="M488" s="24">
        <v>4987291</v>
      </c>
      <c r="N488" s="25">
        <v>11.457602381699999</v>
      </c>
    </row>
    <row r="489" spans="2:14" x14ac:dyDescent="0.25">
      <c r="B489" s="127" t="s">
        <v>113</v>
      </c>
      <c r="C489" s="20" t="s">
        <v>124</v>
      </c>
      <c r="D489" s="21"/>
      <c r="E489" s="21" t="s">
        <v>131</v>
      </c>
      <c r="F489" s="20" t="s">
        <v>132</v>
      </c>
      <c r="G489" s="22">
        <v>44713.523148148153</v>
      </c>
      <c r="H489" s="22">
        <v>45484</v>
      </c>
      <c r="I489" s="20" t="s">
        <v>133</v>
      </c>
      <c r="J489" s="23">
        <v>3740466</v>
      </c>
      <c r="K489" s="24">
        <v>3043397</v>
      </c>
      <c r="L489" s="23">
        <v>3071406.9738369575</v>
      </c>
      <c r="M489" s="24">
        <v>3740466</v>
      </c>
      <c r="N489" s="25">
        <v>11.4571863413</v>
      </c>
    </row>
    <row r="490" spans="2:14" x14ac:dyDescent="0.25">
      <c r="B490" s="127" t="s">
        <v>113</v>
      </c>
      <c r="C490" s="20" t="s">
        <v>124</v>
      </c>
      <c r="D490" s="21"/>
      <c r="E490" s="21" t="s">
        <v>131</v>
      </c>
      <c r="F490" s="20" t="s">
        <v>132</v>
      </c>
      <c r="G490" s="22">
        <v>44875.538831018523</v>
      </c>
      <c r="H490" s="22">
        <v>45302</v>
      </c>
      <c r="I490" s="20" t="s">
        <v>133</v>
      </c>
      <c r="J490" s="23">
        <v>67853425</v>
      </c>
      <c r="K490" s="24">
        <v>60483288</v>
      </c>
      <c r="L490" s="23">
        <v>61362321.325844832</v>
      </c>
      <c r="M490" s="24">
        <v>67853425</v>
      </c>
      <c r="N490" s="25">
        <v>10.913980603200001</v>
      </c>
    </row>
    <row r="491" spans="2:14" x14ac:dyDescent="0.25">
      <c r="B491" s="127" t="s">
        <v>113</v>
      </c>
      <c r="C491" s="20" t="s">
        <v>125</v>
      </c>
      <c r="D491" s="21" t="s">
        <v>173</v>
      </c>
      <c r="E491" s="21" t="s">
        <v>174</v>
      </c>
      <c r="F491" s="20" t="s">
        <v>132</v>
      </c>
      <c r="G491" s="22">
        <v>44700.523229166669</v>
      </c>
      <c r="H491" s="22">
        <v>46931</v>
      </c>
      <c r="I491" s="20" t="s">
        <v>133</v>
      </c>
      <c r="J491" s="23">
        <v>1671793</v>
      </c>
      <c r="K491" s="24">
        <v>1014726</v>
      </c>
      <c r="L491" s="23">
        <v>1000649.4627562953</v>
      </c>
      <c r="M491" s="24">
        <v>1671793</v>
      </c>
      <c r="N491" s="25">
        <v>11.189110875100001</v>
      </c>
    </row>
    <row r="492" spans="2:14" x14ac:dyDescent="0.25">
      <c r="B492" s="127" t="s">
        <v>113</v>
      </c>
      <c r="C492" s="20" t="s">
        <v>125</v>
      </c>
      <c r="D492" s="21" t="s">
        <v>173</v>
      </c>
      <c r="E492" s="21" t="s">
        <v>174</v>
      </c>
      <c r="F492" s="20" t="s">
        <v>132</v>
      </c>
      <c r="G492" s="22">
        <v>44714.531354166669</v>
      </c>
      <c r="H492" s="22">
        <v>46931</v>
      </c>
      <c r="I492" s="20" t="s">
        <v>133</v>
      </c>
      <c r="J492" s="23">
        <v>30092429</v>
      </c>
      <c r="K492" s="24">
        <v>18338659</v>
      </c>
      <c r="L492" s="23">
        <v>18011062.604816861</v>
      </c>
      <c r="M492" s="24">
        <v>30092429</v>
      </c>
      <c r="N492" s="25">
        <v>11.190291047100001</v>
      </c>
    </row>
    <row r="493" spans="2:14" x14ac:dyDescent="0.25">
      <c r="B493" s="127" t="s">
        <v>113</v>
      </c>
      <c r="C493" s="20" t="s">
        <v>125</v>
      </c>
      <c r="D493" s="21" t="s">
        <v>173</v>
      </c>
      <c r="E493" s="21" t="s">
        <v>174</v>
      </c>
      <c r="F493" s="20" t="s">
        <v>132</v>
      </c>
      <c r="G493" s="22">
        <v>44715.528819444444</v>
      </c>
      <c r="H493" s="22">
        <v>46931</v>
      </c>
      <c r="I493" s="20" t="s">
        <v>133</v>
      </c>
      <c r="J493" s="23">
        <v>8359009</v>
      </c>
      <c r="K493" s="24">
        <v>5095720</v>
      </c>
      <c r="L493" s="23">
        <v>5003212.810086959</v>
      </c>
      <c r="M493" s="24">
        <v>8359009</v>
      </c>
      <c r="N493" s="25">
        <v>11.1894720793</v>
      </c>
    </row>
    <row r="494" spans="2:14" x14ac:dyDescent="0.25">
      <c r="B494" s="127" t="s">
        <v>113</v>
      </c>
      <c r="C494" s="20" t="s">
        <v>125</v>
      </c>
      <c r="D494" s="21" t="s">
        <v>173</v>
      </c>
      <c r="E494" s="21" t="s">
        <v>174</v>
      </c>
      <c r="F494" s="20" t="s">
        <v>132</v>
      </c>
      <c r="G494" s="22">
        <v>44718.540092592593</v>
      </c>
      <c r="H494" s="22">
        <v>46931</v>
      </c>
      <c r="I494" s="20" t="s">
        <v>133</v>
      </c>
      <c r="J494" s="23">
        <v>10030803</v>
      </c>
      <c r="K494" s="24">
        <v>6120164</v>
      </c>
      <c r="L494" s="23">
        <v>6003824.1107512992</v>
      </c>
      <c r="M494" s="24">
        <v>10030803</v>
      </c>
      <c r="N494" s="25">
        <v>11.1896020174</v>
      </c>
    </row>
    <row r="495" spans="2:14" x14ac:dyDescent="0.25">
      <c r="B495" s="127" t="s">
        <v>113</v>
      </c>
      <c r="C495" s="20" t="s">
        <v>125</v>
      </c>
      <c r="D495" s="21" t="s">
        <v>173</v>
      </c>
      <c r="E495" s="21" t="s">
        <v>174</v>
      </c>
      <c r="F495" s="20" t="s">
        <v>132</v>
      </c>
      <c r="G495" s="22">
        <v>44721.507789351854</v>
      </c>
      <c r="H495" s="22">
        <v>46931</v>
      </c>
      <c r="I495" s="20" t="s">
        <v>133</v>
      </c>
      <c r="J495" s="23">
        <v>3343609</v>
      </c>
      <c r="K495" s="24">
        <v>2041752</v>
      </c>
      <c r="L495" s="23">
        <v>2001210.8802272989</v>
      </c>
      <c r="M495" s="24">
        <v>3343609</v>
      </c>
      <c r="N495" s="25">
        <v>11.190610528000001</v>
      </c>
    </row>
    <row r="496" spans="2:14" x14ac:dyDescent="0.25">
      <c r="B496" s="127" t="s">
        <v>113</v>
      </c>
      <c r="C496" s="20" t="s">
        <v>125</v>
      </c>
      <c r="D496" s="21" t="s">
        <v>173</v>
      </c>
      <c r="E496" s="21" t="s">
        <v>174</v>
      </c>
      <c r="F496" s="20" t="s">
        <v>132</v>
      </c>
      <c r="G496" s="22">
        <v>44743.616342592592</v>
      </c>
      <c r="H496" s="22">
        <v>46931</v>
      </c>
      <c r="I496" s="20" t="s">
        <v>133</v>
      </c>
      <c r="J496" s="23">
        <v>6579992</v>
      </c>
      <c r="K496" s="24">
        <v>4002216</v>
      </c>
      <c r="L496" s="23">
        <v>4002231.0940247388</v>
      </c>
      <c r="M496" s="24">
        <v>6579992</v>
      </c>
      <c r="N496" s="25">
        <v>11.191920638099999</v>
      </c>
    </row>
    <row r="497" spans="2:14" x14ac:dyDescent="0.25">
      <c r="B497" s="127" t="s">
        <v>113</v>
      </c>
      <c r="C497" s="20" t="s">
        <v>125</v>
      </c>
      <c r="D497" s="21" t="s">
        <v>173</v>
      </c>
      <c r="E497" s="21" t="s">
        <v>174</v>
      </c>
      <c r="F497" s="20" t="s">
        <v>132</v>
      </c>
      <c r="G497" s="22">
        <v>44746.504201388889</v>
      </c>
      <c r="H497" s="22">
        <v>46931</v>
      </c>
      <c r="I497" s="20" t="s">
        <v>133</v>
      </c>
      <c r="J497" s="23">
        <v>13160001</v>
      </c>
      <c r="K497" s="24">
        <v>8011782</v>
      </c>
      <c r="L497" s="23">
        <v>8004781.0928052282</v>
      </c>
      <c r="M497" s="24">
        <v>13160001</v>
      </c>
      <c r="N497" s="25">
        <v>11.190788149799999</v>
      </c>
    </row>
    <row r="498" spans="2:14" x14ac:dyDescent="0.25">
      <c r="B498" s="127" t="s">
        <v>113</v>
      </c>
      <c r="C498" s="20" t="s">
        <v>125</v>
      </c>
      <c r="D498" s="21" t="s">
        <v>173</v>
      </c>
      <c r="E498" s="21" t="s">
        <v>174</v>
      </c>
      <c r="F498" s="20" t="s">
        <v>132</v>
      </c>
      <c r="G498" s="22">
        <v>44783.500474537039</v>
      </c>
      <c r="H498" s="22">
        <v>46931</v>
      </c>
      <c r="I498" s="20" t="s">
        <v>133</v>
      </c>
      <c r="J498" s="23">
        <v>11515007</v>
      </c>
      <c r="K498" s="24">
        <v>6579437</v>
      </c>
      <c r="L498" s="23">
        <v>6569354.0893394006</v>
      </c>
      <c r="M498" s="24">
        <v>11515007</v>
      </c>
      <c r="N498" s="25">
        <v>13.103817105299999</v>
      </c>
    </row>
    <row r="499" spans="2:14" x14ac:dyDescent="0.25">
      <c r="B499" s="127" t="s">
        <v>113</v>
      </c>
      <c r="C499" s="20" t="s">
        <v>125</v>
      </c>
      <c r="D499" s="21" t="s">
        <v>173</v>
      </c>
      <c r="E499" s="21" t="s">
        <v>174</v>
      </c>
      <c r="F499" s="20" t="s">
        <v>132</v>
      </c>
      <c r="G499" s="22">
        <v>44790.535879629628</v>
      </c>
      <c r="H499" s="22">
        <v>46931</v>
      </c>
      <c r="I499" s="20" t="s">
        <v>133</v>
      </c>
      <c r="J499" s="23">
        <v>8225002</v>
      </c>
      <c r="K499" s="24">
        <v>4712157</v>
      </c>
      <c r="L499" s="23">
        <v>4693649.046579822</v>
      </c>
      <c r="M499" s="24">
        <v>8225002</v>
      </c>
      <c r="N499" s="25">
        <v>13.095728451099999</v>
      </c>
    </row>
    <row r="500" spans="2:14" x14ac:dyDescent="0.25">
      <c r="B500" s="127" t="s">
        <v>113</v>
      </c>
      <c r="C500" s="20" t="s">
        <v>125</v>
      </c>
      <c r="D500" s="21" t="s">
        <v>173</v>
      </c>
      <c r="E500" s="21" t="s">
        <v>174</v>
      </c>
      <c r="F500" s="20" t="s">
        <v>132</v>
      </c>
      <c r="G500" s="22">
        <v>44803.504907407412</v>
      </c>
      <c r="H500" s="22">
        <v>46931</v>
      </c>
      <c r="I500" s="20" t="s">
        <v>133</v>
      </c>
      <c r="J500" s="23">
        <v>6579992</v>
      </c>
      <c r="K500" s="24">
        <v>4073040</v>
      </c>
      <c r="L500" s="23">
        <v>4002589.4935960462</v>
      </c>
      <c r="M500" s="24">
        <v>6579992</v>
      </c>
      <c r="N500" s="25">
        <v>11.1892837286</v>
      </c>
    </row>
    <row r="501" spans="2:14" x14ac:dyDescent="0.25">
      <c r="B501" s="127" t="s">
        <v>113</v>
      </c>
      <c r="C501" s="20" t="s">
        <v>125</v>
      </c>
      <c r="D501" s="21" t="s">
        <v>173</v>
      </c>
      <c r="E501" s="21" t="s">
        <v>174</v>
      </c>
      <c r="F501" s="20" t="s">
        <v>132</v>
      </c>
      <c r="G501" s="22">
        <v>44806.522222222222</v>
      </c>
      <c r="H501" s="22">
        <v>46931</v>
      </c>
      <c r="I501" s="20" t="s">
        <v>133</v>
      </c>
      <c r="J501" s="23">
        <v>9869995</v>
      </c>
      <c r="K501" s="24">
        <v>6114864</v>
      </c>
      <c r="L501" s="23">
        <v>6003865.9154688856</v>
      </c>
      <c r="M501" s="24">
        <v>9869995</v>
      </c>
      <c r="N501" s="25">
        <v>11.189396977399999</v>
      </c>
    </row>
    <row r="502" spans="2:14" x14ac:dyDescent="0.25">
      <c r="B502" s="127" t="s">
        <v>113</v>
      </c>
      <c r="C502" s="20" t="s">
        <v>125</v>
      </c>
      <c r="D502" s="21" t="s">
        <v>173</v>
      </c>
      <c r="E502" s="21" t="s">
        <v>174</v>
      </c>
      <c r="F502" s="20" t="s">
        <v>132</v>
      </c>
      <c r="G502" s="22">
        <v>45078.553518518522</v>
      </c>
      <c r="H502" s="22">
        <v>46931</v>
      </c>
      <c r="I502" s="20" t="s">
        <v>133</v>
      </c>
      <c r="J502" s="23">
        <v>117300519</v>
      </c>
      <c r="K502" s="24">
        <v>76369523</v>
      </c>
      <c r="L502" s="23">
        <v>75048765.750303313</v>
      </c>
      <c r="M502" s="24">
        <v>117300519</v>
      </c>
      <c r="N502" s="25">
        <v>11.1892396212</v>
      </c>
    </row>
    <row r="503" spans="2:14" x14ac:dyDescent="0.25">
      <c r="B503" s="127" t="s">
        <v>113</v>
      </c>
      <c r="C503" s="20" t="s">
        <v>125</v>
      </c>
      <c r="D503" s="21" t="s">
        <v>173</v>
      </c>
      <c r="E503" s="21" t="s">
        <v>174</v>
      </c>
      <c r="F503" s="20" t="s">
        <v>132</v>
      </c>
      <c r="G503" s="22">
        <v>45096.552905092591</v>
      </c>
      <c r="H503" s="22">
        <v>46202</v>
      </c>
      <c r="I503" s="20" t="s">
        <v>133</v>
      </c>
      <c r="J503" s="23">
        <v>13330549</v>
      </c>
      <c r="K503" s="24">
        <v>10224658</v>
      </c>
      <c r="L503" s="23">
        <v>10005821.416771635</v>
      </c>
      <c r="M503" s="24">
        <v>13330549</v>
      </c>
      <c r="N503" s="25">
        <v>10.649415850600001</v>
      </c>
    </row>
    <row r="504" spans="2:14" x14ac:dyDescent="0.25">
      <c r="B504" s="127" t="s">
        <v>113</v>
      </c>
      <c r="C504" s="20" t="s">
        <v>125</v>
      </c>
      <c r="D504" s="21" t="s">
        <v>173</v>
      </c>
      <c r="E504" s="21" t="s">
        <v>174</v>
      </c>
      <c r="F504" s="20" t="s">
        <v>132</v>
      </c>
      <c r="G504" s="22">
        <v>45148.518425925926</v>
      </c>
      <c r="H504" s="22">
        <v>46202</v>
      </c>
      <c r="I504" s="20" t="s">
        <v>133</v>
      </c>
      <c r="J504" s="23">
        <v>104600004</v>
      </c>
      <c r="K504" s="24">
        <v>80921098</v>
      </c>
      <c r="L504" s="23">
        <v>80050183.113927215</v>
      </c>
      <c r="M504" s="24">
        <v>104600004</v>
      </c>
      <c r="N504" s="25">
        <v>10.6473582983</v>
      </c>
    </row>
    <row r="505" spans="2:14" x14ac:dyDescent="0.25">
      <c r="B505" s="127" t="s">
        <v>113</v>
      </c>
      <c r="C505" s="20" t="s">
        <v>125</v>
      </c>
      <c r="D505" s="21" t="s">
        <v>173</v>
      </c>
      <c r="E505" s="21" t="s">
        <v>174</v>
      </c>
      <c r="F505" s="20" t="s">
        <v>132</v>
      </c>
      <c r="G505" s="22">
        <v>45187.603611111117</v>
      </c>
      <c r="H505" s="22">
        <v>46202</v>
      </c>
      <c r="I505" s="20" t="s">
        <v>133</v>
      </c>
      <c r="J505" s="23">
        <v>32687501</v>
      </c>
      <c r="K505" s="24">
        <v>25561644</v>
      </c>
      <c r="L505" s="23">
        <v>25014629.404384878</v>
      </c>
      <c r="M505" s="24">
        <v>32687501</v>
      </c>
      <c r="N505" s="25">
        <v>10.6492763758</v>
      </c>
    </row>
    <row r="506" spans="2:14" x14ac:dyDescent="0.25">
      <c r="B506" s="127" t="s">
        <v>113</v>
      </c>
      <c r="C506" s="20" t="s">
        <v>125</v>
      </c>
      <c r="D506" s="21" t="s">
        <v>173</v>
      </c>
      <c r="E506" s="21" t="s">
        <v>174</v>
      </c>
      <c r="F506" s="20" t="s">
        <v>132</v>
      </c>
      <c r="G506" s="22">
        <v>45197.658078703702</v>
      </c>
      <c r="H506" s="22">
        <v>46202</v>
      </c>
      <c r="I506" s="20" t="s">
        <v>133</v>
      </c>
      <c r="J506" s="23">
        <v>32055652</v>
      </c>
      <c r="K506" s="24">
        <v>25000000</v>
      </c>
      <c r="L506" s="23">
        <v>25013869.043255657</v>
      </c>
      <c r="M506" s="24">
        <v>32055652</v>
      </c>
      <c r="N506" s="25">
        <v>10.6506615877</v>
      </c>
    </row>
    <row r="507" spans="2:14" x14ac:dyDescent="0.25">
      <c r="B507" s="127" t="s">
        <v>147</v>
      </c>
      <c r="C507" s="20" t="s">
        <v>126</v>
      </c>
      <c r="D507" s="21"/>
      <c r="E507" s="21" t="s">
        <v>131</v>
      </c>
      <c r="F507" s="20" t="s">
        <v>132</v>
      </c>
      <c r="G507" s="22">
        <v>44757.546655092592</v>
      </c>
      <c r="H507" s="22">
        <v>45628</v>
      </c>
      <c r="I507" s="20" t="s">
        <v>133</v>
      </c>
      <c r="J507" s="23">
        <v>6879109</v>
      </c>
      <c r="K507" s="24">
        <v>5029729</v>
      </c>
      <c r="L507" s="23">
        <v>5061607.7365446864</v>
      </c>
      <c r="M507" s="24">
        <v>6879109</v>
      </c>
      <c r="N507" s="25">
        <v>16.648174316399999</v>
      </c>
    </row>
    <row r="508" spans="2:14" x14ac:dyDescent="0.25">
      <c r="B508" s="127" t="s">
        <v>147</v>
      </c>
      <c r="C508" s="20" t="s">
        <v>126</v>
      </c>
      <c r="D508" s="21"/>
      <c r="E508" s="21" t="s">
        <v>131</v>
      </c>
      <c r="F508" s="20" t="s">
        <v>132</v>
      </c>
      <c r="G508" s="22">
        <v>44760.547835648147</v>
      </c>
      <c r="H508" s="22">
        <v>45628</v>
      </c>
      <c r="I508" s="20" t="s">
        <v>133</v>
      </c>
      <c r="J508" s="23">
        <v>12382396</v>
      </c>
      <c r="K508" s="24">
        <v>9064973</v>
      </c>
      <c r="L508" s="23">
        <v>9110892.243965162</v>
      </c>
      <c r="M508" s="24">
        <v>12382396</v>
      </c>
      <c r="N508" s="25">
        <v>16.648174316399999</v>
      </c>
    </row>
    <row r="509" spans="2:14" x14ac:dyDescent="0.25">
      <c r="B509" s="127" t="s">
        <v>147</v>
      </c>
      <c r="C509" s="20" t="s">
        <v>126</v>
      </c>
      <c r="D509" s="21"/>
      <c r="E509" s="21" t="s">
        <v>131</v>
      </c>
      <c r="F509" s="20" t="s">
        <v>132</v>
      </c>
      <c r="G509" s="22">
        <v>44761.53674768519</v>
      </c>
      <c r="H509" s="22">
        <v>45628</v>
      </c>
      <c r="I509" s="20" t="s">
        <v>133</v>
      </c>
      <c r="J509" s="23">
        <v>5503290</v>
      </c>
      <c r="K509" s="24">
        <v>4030577</v>
      </c>
      <c r="L509" s="23">
        <v>4049287.2161388001</v>
      </c>
      <c r="M509" s="24">
        <v>5503290</v>
      </c>
      <c r="N509" s="25">
        <v>16.648198730499999</v>
      </c>
    </row>
    <row r="510" spans="2:14" x14ac:dyDescent="0.25">
      <c r="B510" s="127" t="s">
        <v>147</v>
      </c>
      <c r="C510" s="20" t="s">
        <v>126</v>
      </c>
      <c r="D510" s="21"/>
      <c r="E510" s="21" t="s">
        <v>131</v>
      </c>
      <c r="F510" s="20" t="s">
        <v>132</v>
      </c>
      <c r="G510" s="22">
        <v>44764.616053240738</v>
      </c>
      <c r="H510" s="22">
        <v>45628</v>
      </c>
      <c r="I510" s="20" t="s">
        <v>133</v>
      </c>
      <c r="J510" s="23">
        <v>5503290</v>
      </c>
      <c r="K510" s="24">
        <v>4035671</v>
      </c>
      <c r="L510" s="23">
        <v>4049282.4328897512</v>
      </c>
      <c r="M510" s="24">
        <v>5503290</v>
      </c>
      <c r="N510" s="25">
        <v>16.648327636699999</v>
      </c>
    </row>
    <row r="511" spans="2:14" x14ac:dyDescent="0.25">
      <c r="B511" s="127" t="s">
        <v>147</v>
      </c>
      <c r="C511" s="20" t="s">
        <v>126</v>
      </c>
      <c r="D511" s="21"/>
      <c r="E511" s="21" t="s">
        <v>131</v>
      </c>
      <c r="F511" s="20" t="s">
        <v>132</v>
      </c>
      <c r="G511" s="22">
        <v>45049.488275462965</v>
      </c>
      <c r="H511" s="22">
        <v>45628</v>
      </c>
      <c r="I511" s="20" t="s">
        <v>133</v>
      </c>
      <c r="J511" s="23">
        <v>112167126</v>
      </c>
      <c r="K511" s="24">
        <v>90038222</v>
      </c>
      <c r="L511" s="23">
        <v>91108132.944704697</v>
      </c>
      <c r="M511" s="24">
        <v>112167126</v>
      </c>
      <c r="N511" s="25">
        <v>16.649136230500002</v>
      </c>
    </row>
    <row r="512" spans="2:14" x14ac:dyDescent="0.25">
      <c r="B512" s="127" t="s">
        <v>147</v>
      </c>
      <c r="C512" s="20" t="s">
        <v>126</v>
      </c>
      <c r="D512" s="21"/>
      <c r="E512" s="21" t="s">
        <v>131</v>
      </c>
      <c r="F512" s="20" t="s">
        <v>132</v>
      </c>
      <c r="G512" s="22">
        <v>45183.53325231481</v>
      </c>
      <c r="H512" s="22">
        <v>45628</v>
      </c>
      <c r="I512" s="20" t="s">
        <v>133</v>
      </c>
      <c r="J512" s="23">
        <v>109893370</v>
      </c>
      <c r="K512" s="24">
        <v>97198509</v>
      </c>
      <c r="L512" s="23">
        <v>97666618.016432673</v>
      </c>
      <c r="M512" s="24">
        <v>109893370</v>
      </c>
      <c r="N512" s="25">
        <v>11.583286621099999</v>
      </c>
    </row>
    <row r="513" spans="2:14" x14ac:dyDescent="0.25">
      <c r="B513" s="127" t="s">
        <v>113</v>
      </c>
      <c r="C513" s="20" t="s">
        <v>127</v>
      </c>
      <c r="D513" s="21"/>
      <c r="E513" s="21" t="s">
        <v>131</v>
      </c>
      <c r="F513" s="20" t="s">
        <v>132</v>
      </c>
      <c r="G513" s="22">
        <v>44834.535428240742</v>
      </c>
      <c r="H513" s="22">
        <v>48176</v>
      </c>
      <c r="I513" s="20" t="s">
        <v>133</v>
      </c>
      <c r="J513" s="23">
        <v>31975465</v>
      </c>
      <c r="K513" s="24">
        <v>15151029</v>
      </c>
      <c r="L513" s="23">
        <v>15150965.566919651</v>
      </c>
      <c r="M513" s="24">
        <v>31975465</v>
      </c>
      <c r="N513" s="25">
        <v>12.822541594500001</v>
      </c>
    </row>
    <row r="514" spans="2:14" x14ac:dyDescent="0.25">
      <c r="B514" s="127" t="s">
        <v>113</v>
      </c>
      <c r="C514" s="20" t="s">
        <v>127</v>
      </c>
      <c r="D514" s="21"/>
      <c r="E514" s="21" t="s">
        <v>131</v>
      </c>
      <c r="F514" s="20" t="s">
        <v>132</v>
      </c>
      <c r="G514" s="22">
        <v>44834.540833333333</v>
      </c>
      <c r="H514" s="22">
        <v>48201</v>
      </c>
      <c r="I514" s="20" t="s">
        <v>133</v>
      </c>
      <c r="J514" s="23">
        <v>20171243</v>
      </c>
      <c r="K514" s="24">
        <v>10024111</v>
      </c>
      <c r="L514" s="23">
        <v>10024105.200451829</v>
      </c>
      <c r="M514" s="24">
        <v>20171243</v>
      </c>
      <c r="N514" s="25">
        <v>11.4616459608</v>
      </c>
    </row>
    <row r="515" spans="2:14" x14ac:dyDescent="0.25">
      <c r="B515" s="127" t="s">
        <v>113</v>
      </c>
      <c r="C515" s="20" t="s">
        <v>127</v>
      </c>
      <c r="D515" s="21"/>
      <c r="E515" s="21" t="s">
        <v>131</v>
      </c>
      <c r="F515" s="20" t="s">
        <v>132</v>
      </c>
      <c r="G515" s="22">
        <v>44846.529456018521</v>
      </c>
      <c r="H515" s="22">
        <v>48176</v>
      </c>
      <c r="I515" s="20" t="s">
        <v>133</v>
      </c>
      <c r="J515" s="23">
        <v>14921902</v>
      </c>
      <c r="K515" s="24">
        <v>7098673</v>
      </c>
      <c r="L515" s="23">
        <v>7070546.7718817098</v>
      </c>
      <c r="M515" s="24">
        <v>14921902</v>
      </c>
      <c r="N515" s="25">
        <v>12.822279334099999</v>
      </c>
    </row>
    <row r="516" spans="2:14" x14ac:dyDescent="0.25">
      <c r="B516" s="127" t="s">
        <v>113</v>
      </c>
      <c r="C516" s="20" t="s">
        <v>127</v>
      </c>
      <c r="D516" s="21"/>
      <c r="E516" s="21" t="s">
        <v>131</v>
      </c>
      <c r="F516" s="20" t="s">
        <v>132</v>
      </c>
      <c r="G516" s="22">
        <v>44848.606145833335</v>
      </c>
      <c r="H516" s="22">
        <v>48176</v>
      </c>
      <c r="I516" s="20" t="s">
        <v>133</v>
      </c>
      <c r="J516" s="23">
        <v>36238889</v>
      </c>
      <c r="K516" s="24">
        <v>17251039</v>
      </c>
      <c r="L516" s="23">
        <v>17171328.488767151</v>
      </c>
      <c r="M516" s="24">
        <v>36238889</v>
      </c>
      <c r="N516" s="25">
        <v>12.822267413100001</v>
      </c>
    </row>
    <row r="517" spans="2:14" x14ac:dyDescent="0.25">
      <c r="B517" s="127" t="s">
        <v>113</v>
      </c>
      <c r="C517" s="20" t="s">
        <v>127</v>
      </c>
      <c r="D517" s="21"/>
      <c r="E517" s="21" t="s">
        <v>131</v>
      </c>
      <c r="F517" s="20" t="s">
        <v>132</v>
      </c>
      <c r="G517" s="22">
        <v>44901.618368055555</v>
      </c>
      <c r="H517" s="22">
        <v>47290</v>
      </c>
      <c r="I517" s="20" t="s">
        <v>133</v>
      </c>
      <c r="J517" s="23">
        <v>18922866</v>
      </c>
      <c r="K517" s="24">
        <v>10250478</v>
      </c>
      <c r="L517" s="23">
        <v>10011608.59451987</v>
      </c>
      <c r="M517" s="24">
        <v>18922866</v>
      </c>
      <c r="N517" s="25">
        <v>13.9210313559</v>
      </c>
    </row>
    <row r="518" spans="2:14" x14ac:dyDescent="0.25">
      <c r="B518" s="127" t="s">
        <v>113</v>
      </c>
      <c r="C518" s="20" t="s">
        <v>127</v>
      </c>
      <c r="D518" s="21"/>
      <c r="E518" s="21" t="s">
        <v>131</v>
      </c>
      <c r="F518" s="20" t="s">
        <v>132</v>
      </c>
      <c r="G518" s="22">
        <v>44917.489351851851</v>
      </c>
      <c r="H518" s="22">
        <v>48176</v>
      </c>
      <c r="I518" s="20" t="s">
        <v>133</v>
      </c>
      <c r="J518" s="23">
        <v>21008220</v>
      </c>
      <c r="K518" s="24">
        <v>10070481</v>
      </c>
      <c r="L518" s="23">
        <v>10100429.798908319</v>
      </c>
      <c r="M518" s="24">
        <v>21008220</v>
      </c>
      <c r="N518" s="25">
        <v>12.8230124712</v>
      </c>
    </row>
    <row r="519" spans="2:14" x14ac:dyDescent="0.25">
      <c r="B519" s="127" t="s">
        <v>113</v>
      </c>
      <c r="C519" s="20" t="s">
        <v>127</v>
      </c>
      <c r="D519" s="21"/>
      <c r="E519" s="21" t="s">
        <v>131</v>
      </c>
      <c r="F519" s="20" t="s">
        <v>132</v>
      </c>
      <c r="G519" s="22">
        <v>45005.536608796298</v>
      </c>
      <c r="H519" s="22">
        <v>47290</v>
      </c>
      <c r="I519" s="20" t="s">
        <v>133</v>
      </c>
      <c r="J519" s="23">
        <v>14874028</v>
      </c>
      <c r="K519" s="24">
        <v>8238138</v>
      </c>
      <c r="L519" s="23">
        <v>8008933.4423170891</v>
      </c>
      <c r="M519" s="24">
        <v>14874028</v>
      </c>
      <c r="N519" s="25">
        <v>13.922275900800001</v>
      </c>
    </row>
    <row r="520" spans="2:14" x14ac:dyDescent="0.25">
      <c r="B520" s="127" t="s">
        <v>113</v>
      </c>
      <c r="C520" s="20" t="s">
        <v>127</v>
      </c>
      <c r="D520" s="21"/>
      <c r="E520" s="21" t="s">
        <v>131</v>
      </c>
      <c r="F520" s="20" t="s">
        <v>132</v>
      </c>
      <c r="G520" s="22">
        <v>45027.511921296296</v>
      </c>
      <c r="H520" s="22">
        <v>48176</v>
      </c>
      <c r="I520" s="20" t="s">
        <v>133</v>
      </c>
      <c r="J520" s="23">
        <v>103514048</v>
      </c>
      <c r="K520" s="24">
        <v>50671235</v>
      </c>
      <c r="L520" s="23">
        <v>50503790.589921847</v>
      </c>
      <c r="M520" s="24">
        <v>103514048</v>
      </c>
      <c r="N520" s="25">
        <v>12.8223103285</v>
      </c>
    </row>
    <row r="521" spans="2:14" x14ac:dyDescent="0.25">
      <c r="B521" s="127" t="s">
        <v>113</v>
      </c>
      <c r="C521" s="20" t="s">
        <v>127</v>
      </c>
      <c r="D521" s="21"/>
      <c r="E521" s="21" t="s">
        <v>131</v>
      </c>
      <c r="F521" s="20" t="s">
        <v>132</v>
      </c>
      <c r="G521" s="22">
        <v>45036.536805555559</v>
      </c>
      <c r="H521" s="22">
        <v>48201</v>
      </c>
      <c r="I521" s="20" t="s">
        <v>133</v>
      </c>
      <c r="J521" s="23">
        <v>29429591</v>
      </c>
      <c r="K521" s="24">
        <v>14817537</v>
      </c>
      <c r="L521" s="23">
        <v>14741837.135382572</v>
      </c>
      <c r="M521" s="24">
        <v>29429591</v>
      </c>
      <c r="N521" s="25">
        <v>11.863954596199999</v>
      </c>
    </row>
    <row r="522" spans="2:14" x14ac:dyDescent="0.25">
      <c r="B522" s="127" t="s">
        <v>113</v>
      </c>
      <c r="C522" s="20" t="s">
        <v>127</v>
      </c>
      <c r="D522" s="21"/>
      <c r="E522" s="21" t="s">
        <v>131</v>
      </c>
      <c r="F522" s="20" t="s">
        <v>132</v>
      </c>
      <c r="G522" s="22">
        <v>45040.641631944447</v>
      </c>
      <c r="H522" s="22">
        <v>46416</v>
      </c>
      <c r="I522" s="20" t="s">
        <v>133</v>
      </c>
      <c r="J522" s="23">
        <v>28953867</v>
      </c>
      <c r="K522" s="24">
        <v>20509368</v>
      </c>
      <c r="L522" s="23">
        <v>20367022.943208922</v>
      </c>
      <c r="M522" s="24">
        <v>28953867</v>
      </c>
      <c r="N522" s="25">
        <v>11.678277279</v>
      </c>
    </row>
    <row r="523" spans="2:14" x14ac:dyDescent="0.25">
      <c r="B523" s="127" t="s">
        <v>113</v>
      </c>
      <c r="C523" s="20" t="s">
        <v>127</v>
      </c>
      <c r="D523" s="21"/>
      <c r="E523" s="21" t="s">
        <v>131</v>
      </c>
      <c r="F523" s="20" t="s">
        <v>132</v>
      </c>
      <c r="G523" s="22">
        <v>45043.496250000004</v>
      </c>
      <c r="H523" s="22">
        <v>48179</v>
      </c>
      <c r="I523" s="20" t="s">
        <v>133</v>
      </c>
      <c r="J523" s="23">
        <v>124216858</v>
      </c>
      <c r="K523" s="24">
        <v>61127672</v>
      </c>
      <c r="L523" s="23">
        <v>60604323.908457726</v>
      </c>
      <c r="M523" s="24">
        <v>124216858</v>
      </c>
      <c r="N523" s="25">
        <v>12.822390547199999</v>
      </c>
    </row>
    <row r="524" spans="2:14" x14ac:dyDescent="0.25">
      <c r="B524" s="127" t="s">
        <v>113</v>
      </c>
      <c r="C524" s="20" t="s">
        <v>127</v>
      </c>
      <c r="D524" s="21"/>
      <c r="E524" s="21" t="s">
        <v>131</v>
      </c>
      <c r="F524" s="20" t="s">
        <v>132</v>
      </c>
      <c r="G524" s="22">
        <v>45082.620023148149</v>
      </c>
      <c r="H524" s="22">
        <v>47290</v>
      </c>
      <c r="I524" s="20" t="s">
        <v>133</v>
      </c>
      <c r="J524" s="23">
        <v>100442064</v>
      </c>
      <c r="K524" s="24">
        <v>56357669</v>
      </c>
      <c r="L524" s="23">
        <v>55064334.292115174</v>
      </c>
      <c r="M524" s="24">
        <v>100442064</v>
      </c>
      <c r="N524" s="25">
        <v>13.9208048582</v>
      </c>
    </row>
    <row r="525" spans="2:14" x14ac:dyDescent="0.25">
      <c r="B525" s="127" t="s">
        <v>113</v>
      </c>
      <c r="C525" s="20" t="s">
        <v>127</v>
      </c>
      <c r="D525" s="21"/>
      <c r="E525" s="21" t="s">
        <v>131</v>
      </c>
      <c r="F525" s="20" t="s">
        <v>132</v>
      </c>
      <c r="G525" s="22">
        <v>45111.640011574069</v>
      </c>
      <c r="H525" s="22">
        <v>46526</v>
      </c>
      <c r="I525" s="20" t="s">
        <v>133</v>
      </c>
      <c r="J525" s="23">
        <v>73934240</v>
      </c>
      <c r="K525" s="24">
        <v>50673973</v>
      </c>
      <c r="L525" s="23">
        <v>50624478.925699428</v>
      </c>
      <c r="M525" s="24">
        <v>73934240</v>
      </c>
      <c r="N525" s="25">
        <v>12.5475245714</v>
      </c>
    </row>
    <row r="526" spans="2:14" x14ac:dyDescent="0.25">
      <c r="B526" s="127" t="s">
        <v>113</v>
      </c>
      <c r="C526" s="20" t="s">
        <v>127</v>
      </c>
      <c r="D526" s="21"/>
      <c r="E526" s="21" t="s">
        <v>131</v>
      </c>
      <c r="F526" s="20" t="s">
        <v>132</v>
      </c>
      <c r="G526" s="22">
        <v>45126.513124999998</v>
      </c>
      <c r="H526" s="22">
        <v>47290</v>
      </c>
      <c r="I526" s="20" t="s">
        <v>133</v>
      </c>
      <c r="J526" s="23">
        <v>1793179</v>
      </c>
      <c r="K526" s="24">
        <v>1007624</v>
      </c>
      <c r="L526" s="23">
        <v>1001160.6437079653</v>
      </c>
      <c r="M526" s="24">
        <v>1793179</v>
      </c>
      <c r="N526" s="25">
        <v>13.9209443331</v>
      </c>
    </row>
    <row r="527" spans="2:14" x14ac:dyDescent="0.25">
      <c r="B527" s="127" t="s">
        <v>113</v>
      </c>
      <c r="C527" s="20" t="s">
        <v>153</v>
      </c>
      <c r="D527" s="21"/>
      <c r="E527" s="21" t="s">
        <v>131</v>
      </c>
      <c r="F527" s="20" t="s">
        <v>132</v>
      </c>
      <c r="G527" s="22">
        <v>44628.658935185187</v>
      </c>
      <c r="H527" s="22">
        <v>45964</v>
      </c>
      <c r="I527" s="20" t="s">
        <v>133</v>
      </c>
      <c r="J527" s="23">
        <v>1490083</v>
      </c>
      <c r="K527" s="24">
        <v>1012821</v>
      </c>
      <c r="L527" s="23">
        <v>1022202.4686193954</v>
      </c>
      <c r="M527" s="24">
        <v>1490083</v>
      </c>
      <c r="N527" s="25">
        <v>13.6962320591</v>
      </c>
    </row>
    <row r="528" spans="2:14" x14ac:dyDescent="0.25">
      <c r="B528" s="127" t="s">
        <v>113</v>
      </c>
      <c r="C528" s="20" t="s">
        <v>153</v>
      </c>
      <c r="D528" s="21"/>
      <c r="E528" s="21" t="s">
        <v>131</v>
      </c>
      <c r="F528" s="20" t="s">
        <v>132</v>
      </c>
      <c r="G528" s="22">
        <v>44651.544745370367</v>
      </c>
      <c r="H528" s="22">
        <v>45964</v>
      </c>
      <c r="I528" s="20" t="s">
        <v>133</v>
      </c>
      <c r="J528" s="23">
        <v>1490083</v>
      </c>
      <c r="K528" s="24">
        <v>1022438</v>
      </c>
      <c r="L528" s="23">
        <v>1023089.6370012454</v>
      </c>
      <c r="M528" s="24">
        <v>1490083</v>
      </c>
      <c r="N528" s="25">
        <v>13.6422568016</v>
      </c>
    </row>
    <row r="529" spans="2:14" x14ac:dyDescent="0.25">
      <c r="B529" s="127" t="s">
        <v>113</v>
      </c>
      <c r="C529" s="20" t="s">
        <v>153</v>
      </c>
      <c r="D529" s="21"/>
      <c r="E529" s="21" t="s">
        <v>131</v>
      </c>
      <c r="F529" s="20" t="s">
        <v>132</v>
      </c>
      <c r="G529" s="22">
        <v>44655.388761574075</v>
      </c>
      <c r="H529" s="22">
        <v>45964</v>
      </c>
      <c r="I529" s="20" t="s">
        <v>133</v>
      </c>
      <c r="J529" s="23">
        <v>1490083</v>
      </c>
      <c r="K529" s="24">
        <v>1023863</v>
      </c>
      <c r="L529" s="23">
        <v>1023083.9259925025</v>
      </c>
      <c r="M529" s="24">
        <v>1490083</v>
      </c>
      <c r="N529" s="25">
        <v>13.6426040129</v>
      </c>
    </row>
    <row r="530" spans="2:14" x14ac:dyDescent="0.25">
      <c r="B530" s="127" t="s">
        <v>113</v>
      </c>
      <c r="C530" s="20" t="s">
        <v>153</v>
      </c>
      <c r="D530" s="21"/>
      <c r="E530" s="21" t="s">
        <v>131</v>
      </c>
      <c r="F530" s="20" t="s">
        <v>132</v>
      </c>
      <c r="G530" s="22">
        <v>44691.529247685183</v>
      </c>
      <c r="H530" s="22">
        <v>45964</v>
      </c>
      <c r="I530" s="20" t="s">
        <v>133</v>
      </c>
      <c r="J530" s="23">
        <v>2915344</v>
      </c>
      <c r="K530" s="24">
        <v>2008549</v>
      </c>
      <c r="L530" s="23">
        <v>2046119.0549240189</v>
      </c>
      <c r="M530" s="24">
        <v>2915344</v>
      </c>
      <c r="N530" s="25">
        <v>13.6440874023</v>
      </c>
    </row>
    <row r="531" spans="2:14" x14ac:dyDescent="0.25">
      <c r="B531" s="127" t="s">
        <v>113</v>
      </c>
      <c r="C531" s="20" t="s">
        <v>153</v>
      </c>
      <c r="D531" s="21"/>
      <c r="E531" s="21" t="s">
        <v>131</v>
      </c>
      <c r="F531" s="20" t="s">
        <v>132</v>
      </c>
      <c r="G531" s="22">
        <v>44699.525312500002</v>
      </c>
      <c r="H531" s="22">
        <v>45964</v>
      </c>
      <c r="I531" s="20" t="s">
        <v>133</v>
      </c>
      <c r="J531" s="23">
        <v>1457672</v>
      </c>
      <c r="K531" s="24">
        <v>1007125</v>
      </c>
      <c r="L531" s="23">
        <v>1023079.2840536507</v>
      </c>
      <c r="M531" s="24">
        <v>1457672</v>
      </c>
      <c r="N531" s="25">
        <v>13.6428862305</v>
      </c>
    </row>
    <row r="532" spans="2:14" x14ac:dyDescent="0.25">
      <c r="B532" s="127" t="s">
        <v>113</v>
      </c>
      <c r="C532" s="20" t="s">
        <v>153</v>
      </c>
      <c r="D532" s="21"/>
      <c r="E532" s="21" t="s">
        <v>131</v>
      </c>
      <c r="F532" s="20" t="s">
        <v>132</v>
      </c>
      <c r="G532" s="22">
        <v>44715.543981481482</v>
      </c>
      <c r="H532" s="22">
        <v>46044</v>
      </c>
      <c r="I532" s="20" t="s">
        <v>133</v>
      </c>
      <c r="J532" s="23">
        <v>3009725</v>
      </c>
      <c r="K532" s="24">
        <v>2026629</v>
      </c>
      <c r="L532" s="23">
        <v>2048037.3780062867</v>
      </c>
      <c r="M532" s="24">
        <v>3009725</v>
      </c>
      <c r="N532" s="25">
        <v>14.194452636699999</v>
      </c>
    </row>
    <row r="533" spans="2:14" x14ac:dyDescent="0.25">
      <c r="B533" s="127" t="s">
        <v>113</v>
      </c>
      <c r="C533" s="20" t="s">
        <v>153</v>
      </c>
      <c r="D533" s="21"/>
      <c r="E533" s="21" t="s">
        <v>131</v>
      </c>
      <c r="F533" s="20" t="s">
        <v>132</v>
      </c>
      <c r="G533" s="22">
        <v>44720.47179398148</v>
      </c>
      <c r="H533" s="22">
        <v>45964</v>
      </c>
      <c r="I533" s="20" t="s">
        <v>133</v>
      </c>
      <c r="J533" s="23">
        <v>1457672</v>
      </c>
      <c r="K533" s="24">
        <v>1014602</v>
      </c>
      <c r="L533" s="23">
        <v>1023106.9764620424</v>
      </c>
      <c r="M533" s="24">
        <v>1457672</v>
      </c>
      <c r="N533" s="25">
        <v>13.641202636699999</v>
      </c>
    </row>
    <row r="534" spans="2:14" x14ac:dyDescent="0.25">
      <c r="B534" s="127" t="s">
        <v>113</v>
      </c>
      <c r="C534" s="20" t="s">
        <v>153</v>
      </c>
      <c r="D534" s="21"/>
      <c r="E534" s="21" t="s">
        <v>131</v>
      </c>
      <c r="F534" s="20" t="s">
        <v>132</v>
      </c>
      <c r="G534" s="22">
        <v>44729.496423611112</v>
      </c>
      <c r="H534" s="22">
        <v>45379</v>
      </c>
      <c r="I534" s="20" t="s">
        <v>133</v>
      </c>
      <c r="J534" s="23">
        <v>7795071</v>
      </c>
      <c r="K534" s="24">
        <v>6462330</v>
      </c>
      <c r="L534" s="23">
        <v>6085600.4801603863</v>
      </c>
      <c r="M534" s="24">
        <v>7795071</v>
      </c>
      <c r="N534" s="25">
        <v>12.7128491211</v>
      </c>
    </row>
    <row r="535" spans="2:14" x14ac:dyDescent="0.25">
      <c r="B535" s="127" t="s">
        <v>113</v>
      </c>
      <c r="C535" s="20" t="s">
        <v>153</v>
      </c>
      <c r="D535" s="21"/>
      <c r="E535" s="21" t="s">
        <v>131</v>
      </c>
      <c r="F535" s="20" t="s">
        <v>132</v>
      </c>
      <c r="G535" s="22">
        <v>44732.539317129631</v>
      </c>
      <c r="H535" s="22">
        <v>45379</v>
      </c>
      <c r="I535" s="20" t="s">
        <v>133</v>
      </c>
      <c r="J535" s="23">
        <v>3897536</v>
      </c>
      <c r="K535" s="24">
        <v>3234863</v>
      </c>
      <c r="L535" s="23">
        <v>3042953.2234169682</v>
      </c>
      <c r="M535" s="24">
        <v>3897536</v>
      </c>
      <c r="N535" s="25">
        <v>12.7011469727</v>
      </c>
    </row>
    <row r="536" spans="2:14" x14ac:dyDescent="0.25">
      <c r="B536" s="127" t="s">
        <v>113</v>
      </c>
      <c r="C536" s="20" t="s">
        <v>153</v>
      </c>
      <c r="D536" s="21"/>
      <c r="E536" s="21" t="s">
        <v>131</v>
      </c>
      <c r="F536" s="20" t="s">
        <v>132</v>
      </c>
      <c r="G536" s="22">
        <v>44733.530057870375</v>
      </c>
      <c r="H536" s="22">
        <v>45617</v>
      </c>
      <c r="I536" s="20" t="s">
        <v>133</v>
      </c>
      <c r="J536" s="23">
        <v>8318630</v>
      </c>
      <c r="K536" s="24">
        <v>6920047</v>
      </c>
      <c r="L536" s="23">
        <v>6520347.2568993671</v>
      </c>
      <c r="M536" s="24">
        <v>8318630</v>
      </c>
      <c r="N536" s="25">
        <v>9.2015781999000001</v>
      </c>
    </row>
    <row r="537" spans="2:14" x14ac:dyDescent="0.25">
      <c r="B537" s="127" t="s">
        <v>113</v>
      </c>
      <c r="C537" s="20" t="s">
        <v>153</v>
      </c>
      <c r="D537" s="21"/>
      <c r="E537" s="21" t="s">
        <v>131</v>
      </c>
      <c r="F537" s="20" t="s">
        <v>132</v>
      </c>
      <c r="G537" s="22">
        <v>44734.521192129629</v>
      </c>
      <c r="H537" s="22">
        <v>45379</v>
      </c>
      <c r="I537" s="20" t="s">
        <v>133</v>
      </c>
      <c r="J537" s="23">
        <v>1299176</v>
      </c>
      <c r="K537" s="24">
        <v>1079108</v>
      </c>
      <c r="L537" s="23">
        <v>1014351.1690613225</v>
      </c>
      <c r="M537" s="24">
        <v>1299176</v>
      </c>
      <c r="N537" s="25">
        <v>12.6933305664</v>
      </c>
    </row>
    <row r="538" spans="2:14" x14ac:dyDescent="0.25">
      <c r="B538" s="127" t="s">
        <v>113</v>
      </c>
      <c r="C538" s="20" t="s">
        <v>153</v>
      </c>
      <c r="D538" s="21"/>
      <c r="E538" s="21" t="s">
        <v>131</v>
      </c>
      <c r="F538" s="20" t="s">
        <v>132</v>
      </c>
      <c r="G538" s="22">
        <v>44742.521180555559</v>
      </c>
      <c r="H538" s="22">
        <v>45964</v>
      </c>
      <c r="I538" s="20" t="s">
        <v>133</v>
      </c>
      <c r="J538" s="23">
        <v>2915344</v>
      </c>
      <c r="K538" s="24">
        <v>2044876</v>
      </c>
      <c r="L538" s="23">
        <v>2046194.034666782</v>
      </c>
      <c r="M538" s="24">
        <v>2915344</v>
      </c>
      <c r="N538" s="25">
        <v>13.641808105499999</v>
      </c>
    </row>
    <row r="539" spans="2:14" x14ac:dyDescent="0.25">
      <c r="B539" s="127" t="s">
        <v>113</v>
      </c>
      <c r="C539" s="20" t="s">
        <v>153</v>
      </c>
      <c r="D539" s="21"/>
      <c r="E539" s="21" t="s">
        <v>131</v>
      </c>
      <c r="F539" s="20" t="s">
        <v>132</v>
      </c>
      <c r="G539" s="22">
        <v>44742.532777777778</v>
      </c>
      <c r="H539" s="22">
        <v>45379</v>
      </c>
      <c r="I539" s="20" t="s">
        <v>133</v>
      </c>
      <c r="J539" s="23">
        <v>2523564</v>
      </c>
      <c r="K539" s="24">
        <v>2000001</v>
      </c>
      <c r="L539" s="23">
        <v>2001615.333552157</v>
      </c>
      <c r="M539" s="24">
        <v>2523564</v>
      </c>
      <c r="N539" s="25">
        <v>15.865899902300001</v>
      </c>
    </row>
    <row r="540" spans="2:14" x14ac:dyDescent="0.25">
      <c r="B540" s="127" t="s">
        <v>113</v>
      </c>
      <c r="C540" s="20" t="s">
        <v>153</v>
      </c>
      <c r="D540" s="21"/>
      <c r="E540" s="21" t="s">
        <v>131</v>
      </c>
      <c r="F540" s="20" t="s">
        <v>132</v>
      </c>
      <c r="G540" s="22">
        <v>44746.540949074071</v>
      </c>
      <c r="H540" s="22">
        <v>45379</v>
      </c>
      <c r="I540" s="20" t="s">
        <v>133</v>
      </c>
      <c r="J540" s="23">
        <v>1261779</v>
      </c>
      <c r="K540" s="24">
        <v>1046644</v>
      </c>
      <c r="L540" s="23">
        <v>1014571.5163190545</v>
      </c>
      <c r="M540" s="24">
        <v>1261779</v>
      </c>
      <c r="N540" s="25">
        <v>12.6427915039</v>
      </c>
    </row>
    <row r="541" spans="2:14" x14ac:dyDescent="0.25">
      <c r="B541" s="127" t="s">
        <v>113</v>
      </c>
      <c r="C541" s="20" t="s">
        <v>153</v>
      </c>
      <c r="D541" s="21"/>
      <c r="E541" s="21" t="s">
        <v>131</v>
      </c>
      <c r="F541" s="20" t="s">
        <v>132</v>
      </c>
      <c r="G541" s="22">
        <v>44750.628958333327</v>
      </c>
      <c r="H541" s="22">
        <v>46114</v>
      </c>
      <c r="I541" s="20" t="s">
        <v>133</v>
      </c>
      <c r="J541" s="23">
        <v>14890141</v>
      </c>
      <c r="K541" s="24">
        <v>10032054</v>
      </c>
      <c r="L541" s="23">
        <v>10010709.931710526</v>
      </c>
      <c r="M541" s="24">
        <v>14890141</v>
      </c>
      <c r="N541" s="25">
        <v>13.6452885742</v>
      </c>
    </row>
    <row r="542" spans="2:14" x14ac:dyDescent="0.25">
      <c r="B542" s="127" t="s">
        <v>113</v>
      </c>
      <c r="C542" s="20" t="s">
        <v>153</v>
      </c>
      <c r="D542" s="21"/>
      <c r="E542" s="21" t="s">
        <v>131</v>
      </c>
      <c r="F542" s="20" t="s">
        <v>132</v>
      </c>
      <c r="G542" s="22">
        <v>44777.630092592597</v>
      </c>
      <c r="H542" s="22">
        <v>45232</v>
      </c>
      <c r="I542" s="20" t="s">
        <v>133</v>
      </c>
      <c r="J542" s="23">
        <v>5759452</v>
      </c>
      <c r="K542" s="24">
        <v>5011506</v>
      </c>
      <c r="L542" s="23">
        <v>5106241.4466197127</v>
      </c>
      <c r="M542" s="24">
        <v>5759452</v>
      </c>
      <c r="N542" s="25">
        <v>12.5453999023</v>
      </c>
    </row>
    <row r="543" spans="2:14" x14ac:dyDescent="0.25">
      <c r="B543" s="127" t="s">
        <v>113</v>
      </c>
      <c r="C543" s="20" t="s">
        <v>153</v>
      </c>
      <c r="D543" s="21"/>
      <c r="E543" s="21" t="s">
        <v>131</v>
      </c>
      <c r="F543" s="20" t="s">
        <v>132</v>
      </c>
      <c r="G543" s="22">
        <v>44777.631053240744</v>
      </c>
      <c r="H543" s="22">
        <v>45964</v>
      </c>
      <c r="I543" s="20" t="s">
        <v>133</v>
      </c>
      <c r="J543" s="23">
        <v>2850522</v>
      </c>
      <c r="K543" s="24">
        <v>2004987</v>
      </c>
      <c r="L543" s="23">
        <v>2046097.8211217157</v>
      </c>
      <c r="M543" s="24">
        <v>2850522</v>
      </c>
      <c r="N543" s="25">
        <v>13.6447329102</v>
      </c>
    </row>
    <row r="544" spans="2:14" x14ac:dyDescent="0.25">
      <c r="B544" s="127" t="s">
        <v>113</v>
      </c>
      <c r="C544" s="20" t="s">
        <v>153</v>
      </c>
      <c r="D544" s="21"/>
      <c r="E544" s="21" t="s">
        <v>131</v>
      </c>
      <c r="F544" s="20" t="s">
        <v>132</v>
      </c>
      <c r="G544" s="22">
        <v>44791.525509259263</v>
      </c>
      <c r="H544" s="22">
        <v>46077</v>
      </c>
      <c r="I544" s="20" t="s">
        <v>133</v>
      </c>
      <c r="J544" s="23">
        <v>1475836</v>
      </c>
      <c r="K544" s="24">
        <v>1017809</v>
      </c>
      <c r="L544" s="23">
        <v>1001183.1404578346</v>
      </c>
      <c r="M544" s="24">
        <v>1475836</v>
      </c>
      <c r="N544" s="25">
        <v>13.6467173597</v>
      </c>
    </row>
    <row r="545" spans="2:14" x14ac:dyDescent="0.25">
      <c r="B545" s="127" t="s">
        <v>113</v>
      </c>
      <c r="C545" s="20" t="s">
        <v>153</v>
      </c>
      <c r="D545" s="21"/>
      <c r="E545" s="21" t="s">
        <v>131</v>
      </c>
      <c r="F545" s="20" t="s">
        <v>132</v>
      </c>
      <c r="G545" s="22">
        <v>44797.534097222226</v>
      </c>
      <c r="H545" s="22">
        <v>45964</v>
      </c>
      <c r="I545" s="20" t="s">
        <v>133</v>
      </c>
      <c r="J545" s="23">
        <v>1425261</v>
      </c>
      <c r="K545" s="24">
        <v>1009615</v>
      </c>
      <c r="L545" s="23">
        <v>1023099.7480463581</v>
      </c>
      <c r="M545" s="24">
        <v>1425261</v>
      </c>
      <c r="N545" s="25">
        <v>13.641642089799999</v>
      </c>
    </row>
    <row r="546" spans="2:14" x14ac:dyDescent="0.25">
      <c r="B546" s="127" t="s">
        <v>113</v>
      </c>
      <c r="C546" s="20" t="s">
        <v>153</v>
      </c>
      <c r="D546" s="21"/>
      <c r="E546" s="21" t="s">
        <v>131</v>
      </c>
      <c r="F546" s="20" t="s">
        <v>132</v>
      </c>
      <c r="G546" s="22">
        <v>44797.537893518514</v>
      </c>
      <c r="H546" s="22">
        <v>45454</v>
      </c>
      <c r="I546" s="20" t="s">
        <v>133</v>
      </c>
      <c r="J546" s="23">
        <v>1278084</v>
      </c>
      <c r="K546" s="24">
        <v>1017082</v>
      </c>
      <c r="L546" s="23">
        <v>1032262.167132373</v>
      </c>
      <c r="M546" s="24">
        <v>1278084</v>
      </c>
      <c r="N546" s="25">
        <v>15.304612793</v>
      </c>
    </row>
    <row r="547" spans="2:14" x14ac:dyDescent="0.25">
      <c r="B547" s="127" t="s">
        <v>113</v>
      </c>
      <c r="C547" s="20" t="s">
        <v>153</v>
      </c>
      <c r="D547" s="21"/>
      <c r="E547" s="21" t="s">
        <v>131</v>
      </c>
      <c r="F547" s="20" t="s">
        <v>132</v>
      </c>
      <c r="G547" s="22">
        <v>44809.595486111117</v>
      </c>
      <c r="H547" s="22">
        <v>45379</v>
      </c>
      <c r="I547" s="20" t="s">
        <v>133</v>
      </c>
      <c r="J547" s="23">
        <v>18926713</v>
      </c>
      <c r="K547" s="24">
        <v>16152513</v>
      </c>
      <c r="L547" s="23">
        <v>15260492.480571667</v>
      </c>
      <c r="M547" s="24">
        <v>18926713</v>
      </c>
      <c r="N547" s="25">
        <v>12.0048413086</v>
      </c>
    </row>
    <row r="548" spans="2:14" x14ac:dyDescent="0.25">
      <c r="B548" s="127" t="s">
        <v>113</v>
      </c>
      <c r="C548" s="20" t="s">
        <v>153</v>
      </c>
      <c r="D548" s="21"/>
      <c r="E548" s="21" t="s">
        <v>131</v>
      </c>
      <c r="F548" s="20" t="s">
        <v>132</v>
      </c>
      <c r="G548" s="22">
        <v>44816.539872685185</v>
      </c>
      <c r="H548" s="22">
        <v>46114</v>
      </c>
      <c r="I548" s="20" t="s">
        <v>133</v>
      </c>
      <c r="J548" s="23">
        <v>20846187</v>
      </c>
      <c r="K548" s="24">
        <v>14373972</v>
      </c>
      <c r="L548" s="23">
        <v>14015335.944115389</v>
      </c>
      <c r="M548" s="24">
        <v>20846187</v>
      </c>
      <c r="N548" s="25">
        <v>13.643996582</v>
      </c>
    </row>
    <row r="549" spans="2:14" x14ac:dyDescent="0.25">
      <c r="B549" s="127" t="s">
        <v>113</v>
      </c>
      <c r="C549" s="20" t="s">
        <v>153</v>
      </c>
      <c r="D549" s="21"/>
      <c r="E549" s="21" t="s">
        <v>131</v>
      </c>
      <c r="F549" s="20" t="s">
        <v>132</v>
      </c>
      <c r="G549" s="22">
        <v>44825.53497685185</v>
      </c>
      <c r="H549" s="22">
        <v>45232</v>
      </c>
      <c r="I549" s="20" t="s">
        <v>133</v>
      </c>
      <c r="J549" s="23">
        <v>5759452</v>
      </c>
      <c r="K549" s="24">
        <v>5090411</v>
      </c>
      <c r="L549" s="23">
        <v>5106276.6875511594</v>
      </c>
      <c r="M549" s="24">
        <v>5759452</v>
      </c>
      <c r="N549" s="25">
        <v>12.536809082</v>
      </c>
    </row>
    <row r="550" spans="2:14" x14ac:dyDescent="0.25">
      <c r="B550" s="127" t="s">
        <v>113</v>
      </c>
      <c r="C550" s="20" t="s">
        <v>153</v>
      </c>
      <c r="D550" s="21"/>
      <c r="E550" s="21" t="s">
        <v>131</v>
      </c>
      <c r="F550" s="20" t="s">
        <v>132</v>
      </c>
      <c r="G550" s="22">
        <v>44844.52648148148</v>
      </c>
      <c r="H550" s="22">
        <v>45964</v>
      </c>
      <c r="I550" s="20" t="s">
        <v>133</v>
      </c>
      <c r="J550" s="23">
        <v>14252608</v>
      </c>
      <c r="K550" s="24">
        <v>10263561</v>
      </c>
      <c r="L550" s="23">
        <v>10230829.379083026</v>
      </c>
      <c r="M550" s="24">
        <v>14252608</v>
      </c>
      <c r="N550" s="25">
        <v>13.6426547852</v>
      </c>
    </row>
    <row r="551" spans="2:14" x14ac:dyDescent="0.25">
      <c r="B551" s="127" t="s">
        <v>113</v>
      </c>
      <c r="C551" s="20" t="s">
        <v>153</v>
      </c>
      <c r="D551" s="21"/>
      <c r="E551" s="21" t="s">
        <v>131</v>
      </c>
      <c r="F551" s="20" t="s">
        <v>132</v>
      </c>
      <c r="G551" s="22">
        <v>44852.603136574071</v>
      </c>
      <c r="H551" s="22">
        <v>46077</v>
      </c>
      <c r="I551" s="20" t="s">
        <v>133</v>
      </c>
      <c r="J551" s="23">
        <v>17321101</v>
      </c>
      <c r="K551" s="24">
        <v>12085480</v>
      </c>
      <c r="L551" s="23">
        <v>12013837.759700073</v>
      </c>
      <c r="M551" s="24">
        <v>17321101</v>
      </c>
      <c r="N551" s="25">
        <v>13.6483408514</v>
      </c>
    </row>
    <row r="552" spans="2:14" x14ac:dyDescent="0.25">
      <c r="B552" s="127" t="s">
        <v>113</v>
      </c>
      <c r="C552" s="20" t="s">
        <v>153</v>
      </c>
      <c r="D552" s="21"/>
      <c r="E552" s="21" t="s">
        <v>131</v>
      </c>
      <c r="F552" s="20" t="s">
        <v>132</v>
      </c>
      <c r="G552" s="22">
        <v>44876.511782407404</v>
      </c>
      <c r="H552" s="22">
        <v>45964</v>
      </c>
      <c r="I552" s="20" t="s">
        <v>133</v>
      </c>
      <c r="J552" s="23">
        <v>13928498</v>
      </c>
      <c r="K552" s="24">
        <v>10053426</v>
      </c>
      <c r="L552" s="23">
        <v>10230796.932675097</v>
      </c>
      <c r="M552" s="24">
        <v>13928498</v>
      </c>
      <c r="N552" s="25">
        <v>13.6428520508</v>
      </c>
    </row>
    <row r="553" spans="2:14" x14ac:dyDescent="0.25">
      <c r="B553" s="127" t="s">
        <v>113</v>
      </c>
      <c r="C553" s="20" t="s">
        <v>153</v>
      </c>
      <c r="D553" s="21"/>
      <c r="E553" s="21" t="s">
        <v>131</v>
      </c>
      <c r="F553" s="20" t="s">
        <v>132</v>
      </c>
      <c r="G553" s="22">
        <v>44901.618958333333</v>
      </c>
      <c r="H553" s="22">
        <v>46044</v>
      </c>
      <c r="I553" s="20" t="s">
        <v>133</v>
      </c>
      <c r="J553" s="23">
        <v>21563219</v>
      </c>
      <c r="K553" s="24">
        <v>15030127</v>
      </c>
      <c r="L553" s="23">
        <v>15211047.098506194</v>
      </c>
      <c r="M553" s="24">
        <v>21563219</v>
      </c>
      <c r="N553" s="25">
        <v>14.759306152300001</v>
      </c>
    </row>
    <row r="554" spans="2:14" x14ac:dyDescent="0.25">
      <c r="B554" s="127" t="s">
        <v>113</v>
      </c>
      <c r="C554" s="20" t="s">
        <v>153</v>
      </c>
      <c r="D554" s="21"/>
      <c r="E554" s="21" t="s">
        <v>131</v>
      </c>
      <c r="F554" s="20" t="s">
        <v>132</v>
      </c>
      <c r="G554" s="22">
        <v>44908.505914351852</v>
      </c>
      <c r="H554" s="22">
        <v>46044</v>
      </c>
      <c r="I554" s="20" t="s">
        <v>133</v>
      </c>
      <c r="J554" s="23">
        <v>25875868</v>
      </c>
      <c r="K554" s="24">
        <v>18082756</v>
      </c>
      <c r="L554" s="23">
        <v>18252413.364991836</v>
      </c>
      <c r="M554" s="24">
        <v>25875868</v>
      </c>
      <c r="N554" s="25">
        <v>14.761997558599999</v>
      </c>
    </row>
    <row r="555" spans="2:14" x14ac:dyDescent="0.25">
      <c r="B555" s="127" t="s">
        <v>113</v>
      </c>
      <c r="C555" s="20" t="s">
        <v>153</v>
      </c>
      <c r="D555" s="21"/>
      <c r="E555" s="21" t="s">
        <v>131</v>
      </c>
      <c r="F555" s="20" t="s">
        <v>132</v>
      </c>
      <c r="G555" s="22">
        <v>44932.634918981486</v>
      </c>
      <c r="H555" s="22">
        <v>46077</v>
      </c>
      <c r="I555" s="20" t="s">
        <v>133</v>
      </c>
      <c r="J555" s="23">
        <v>49385483</v>
      </c>
      <c r="K555" s="24">
        <v>35112191</v>
      </c>
      <c r="L555" s="23">
        <v>35039086.560268775</v>
      </c>
      <c r="M555" s="24">
        <v>49385483</v>
      </c>
      <c r="N555" s="25">
        <v>13.650297870099999</v>
      </c>
    </row>
    <row r="556" spans="2:14" x14ac:dyDescent="0.25">
      <c r="B556" s="127" t="s">
        <v>113</v>
      </c>
      <c r="C556" s="20" t="s">
        <v>153</v>
      </c>
      <c r="D556" s="21"/>
      <c r="E556" s="21" t="s">
        <v>131</v>
      </c>
      <c r="F556" s="20" t="s">
        <v>132</v>
      </c>
      <c r="G556" s="22">
        <v>44939.512557870366</v>
      </c>
      <c r="H556" s="22">
        <v>46044</v>
      </c>
      <c r="I556" s="20" t="s">
        <v>133</v>
      </c>
      <c r="J556" s="23">
        <v>28750963</v>
      </c>
      <c r="K556" s="24">
        <v>20576986</v>
      </c>
      <c r="L556" s="23">
        <v>20479640.697672661</v>
      </c>
      <c r="M556" s="24">
        <v>28750963</v>
      </c>
      <c r="N556" s="25">
        <v>14.196541503900001</v>
      </c>
    </row>
    <row r="557" spans="2:14" x14ac:dyDescent="0.25">
      <c r="B557" s="127" t="s">
        <v>113</v>
      </c>
      <c r="C557" s="20" t="s">
        <v>153</v>
      </c>
      <c r="D557" s="21"/>
      <c r="E557" s="21" t="s">
        <v>131</v>
      </c>
      <c r="F557" s="20" t="s">
        <v>132</v>
      </c>
      <c r="G557" s="22">
        <v>44939.513553240737</v>
      </c>
      <c r="H557" s="22">
        <v>45232</v>
      </c>
      <c r="I557" s="20" t="s">
        <v>133</v>
      </c>
      <c r="J557" s="23">
        <v>11219726</v>
      </c>
      <c r="K557" s="24">
        <v>10256439</v>
      </c>
      <c r="L557" s="23">
        <v>10212537.518775627</v>
      </c>
      <c r="M557" s="24">
        <v>11219726</v>
      </c>
      <c r="N557" s="25">
        <v>12.538741699199999</v>
      </c>
    </row>
    <row r="558" spans="2:14" x14ac:dyDescent="0.25">
      <c r="B558" s="127" t="s">
        <v>113</v>
      </c>
      <c r="C558" s="20" t="s">
        <v>153</v>
      </c>
      <c r="D558" s="21"/>
      <c r="E558" s="21" t="s">
        <v>131</v>
      </c>
      <c r="F558" s="20" t="s">
        <v>132</v>
      </c>
      <c r="G558" s="22">
        <v>45021.554166666661</v>
      </c>
      <c r="H558" s="22">
        <v>45559</v>
      </c>
      <c r="I558" s="20" t="s">
        <v>133</v>
      </c>
      <c r="J558" s="23">
        <v>60393835</v>
      </c>
      <c r="K558" s="24">
        <v>51514307</v>
      </c>
      <c r="L558" s="23">
        <v>51341851.865464866</v>
      </c>
      <c r="M558" s="24">
        <v>60393835</v>
      </c>
      <c r="N558" s="25">
        <v>12.552164550800001</v>
      </c>
    </row>
    <row r="559" spans="2:14" x14ac:dyDescent="0.25">
      <c r="B559" s="127" t="s">
        <v>113</v>
      </c>
      <c r="C559" s="20" t="s">
        <v>153</v>
      </c>
      <c r="D559" s="21"/>
      <c r="E559" s="21" t="s">
        <v>131</v>
      </c>
      <c r="F559" s="20" t="s">
        <v>132</v>
      </c>
      <c r="G559" s="22">
        <v>45044.546724537038</v>
      </c>
      <c r="H559" s="22">
        <v>46077</v>
      </c>
      <c r="I559" s="20" t="s">
        <v>133</v>
      </c>
      <c r="J559" s="23">
        <v>55144107</v>
      </c>
      <c r="K559" s="24">
        <v>40427397</v>
      </c>
      <c r="L559" s="23">
        <v>40046778.11707148</v>
      </c>
      <c r="M559" s="24">
        <v>55144107</v>
      </c>
      <c r="N559" s="25">
        <v>13.6474452677</v>
      </c>
    </row>
    <row r="560" spans="2:14" x14ac:dyDescent="0.25">
      <c r="B560" s="127" t="s">
        <v>113</v>
      </c>
      <c r="C560" s="20" t="s">
        <v>153</v>
      </c>
      <c r="D560" s="21"/>
      <c r="E560" s="21" t="s">
        <v>131</v>
      </c>
      <c r="F560" s="20" t="s">
        <v>132</v>
      </c>
      <c r="G560" s="22">
        <v>45050.631678240738</v>
      </c>
      <c r="H560" s="22">
        <v>46114</v>
      </c>
      <c r="I560" s="20" t="s">
        <v>133</v>
      </c>
      <c r="J560" s="23">
        <v>27835615</v>
      </c>
      <c r="K560" s="24">
        <v>20256437</v>
      </c>
      <c r="L560" s="23">
        <v>20023093.385852382</v>
      </c>
      <c r="M560" s="24">
        <v>27835615</v>
      </c>
      <c r="N560" s="25">
        <v>13.640913574200001</v>
      </c>
    </row>
    <row r="561" spans="2:14" x14ac:dyDescent="0.25">
      <c r="B561" s="127" t="s">
        <v>113</v>
      </c>
      <c r="C561" s="20" t="s">
        <v>153</v>
      </c>
      <c r="D561" s="21"/>
      <c r="E561" s="21" t="s">
        <v>131</v>
      </c>
      <c r="F561" s="20" t="s">
        <v>132</v>
      </c>
      <c r="G561" s="22">
        <v>45056.526493055557</v>
      </c>
      <c r="H561" s="22">
        <v>45708</v>
      </c>
      <c r="I561" s="20" t="s">
        <v>133</v>
      </c>
      <c r="J561" s="23">
        <v>28911016</v>
      </c>
      <c r="K561" s="24">
        <v>23144429</v>
      </c>
      <c r="L561" s="23">
        <v>22688422.8328293</v>
      </c>
      <c r="M561" s="24">
        <v>28911016</v>
      </c>
      <c r="N561" s="25">
        <v>15.311663190899999</v>
      </c>
    </row>
    <row r="562" spans="2:14" x14ac:dyDescent="0.25">
      <c r="B562" s="127" t="s">
        <v>113</v>
      </c>
      <c r="C562" s="20" t="s">
        <v>153</v>
      </c>
      <c r="D562" s="21"/>
      <c r="E562" s="21" t="s">
        <v>131</v>
      </c>
      <c r="F562" s="20" t="s">
        <v>132</v>
      </c>
      <c r="G562" s="22">
        <v>45057.512442129635</v>
      </c>
      <c r="H562" s="22">
        <v>46044</v>
      </c>
      <c r="I562" s="20" t="s">
        <v>133</v>
      </c>
      <c r="J562" s="23">
        <v>13702325</v>
      </c>
      <c r="K562" s="24">
        <v>10051781</v>
      </c>
      <c r="L562" s="23">
        <v>10239902.395864416</v>
      </c>
      <c r="M562" s="24">
        <v>13702325</v>
      </c>
      <c r="N562" s="25">
        <v>14.1960551758</v>
      </c>
    </row>
    <row r="563" spans="2:14" x14ac:dyDescent="0.25">
      <c r="B563" s="127" t="s">
        <v>113</v>
      </c>
      <c r="C563" s="20" t="s">
        <v>153</v>
      </c>
      <c r="D563" s="21"/>
      <c r="E563" s="21" t="s">
        <v>131</v>
      </c>
      <c r="F563" s="20" t="s">
        <v>132</v>
      </c>
      <c r="G563" s="22">
        <v>45058.535937499997</v>
      </c>
      <c r="H563" s="22">
        <v>46044</v>
      </c>
      <c r="I563" s="20" t="s">
        <v>133</v>
      </c>
      <c r="J563" s="23">
        <v>8221395</v>
      </c>
      <c r="K563" s="24">
        <v>6033287</v>
      </c>
      <c r="L563" s="23">
        <v>6143963.697322716</v>
      </c>
      <c r="M563" s="24">
        <v>8221395</v>
      </c>
      <c r="N563" s="25">
        <v>14.195846191399999</v>
      </c>
    </row>
    <row r="564" spans="2:14" x14ac:dyDescent="0.25">
      <c r="B564" s="127" t="s">
        <v>113</v>
      </c>
      <c r="C564" s="20" t="s">
        <v>153</v>
      </c>
      <c r="D564" s="21"/>
      <c r="E564" s="21" t="s">
        <v>131</v>
      </c>
      <c r="F564" s="20" t="s">
        <v>132</v>
      </c>
      <c r="G564" s="22">
        <v>45070.525011574078</v>
      </c>
      <c r="H564" s="22">
        <v>45799</v>
      </c>
      <c r="I564" s="20" t="s">
        <v>133</v>
      </c>
      <c r="J564" s="23">
        <v>13590136</v>
      </c>
      <c r="K564" s="24">
        <v>10394521</v>
      </c>
      <c r="L564" s="23">
        <v>10160383.303845327</v>
      </c>
      <c r="M564" s="24">
        <v>13590136</v>
      </c>
      <c r="N564" s="25">
        <v>16.986258300799999</v>
      </c>
    </row>
    <row r="565" spans="2:14" x14ac:dyDescent="0.25">
      <c r="B565" s="127" t="s">
        <v>113</v>
      </c>
      <c r="C565" s="20" t="s">
        <v>153</v>
      </c>
      <c r="D565" s="21"/>
      <c r="E565" s="21" t="s">
        <v>131</v>
      </c>
      <c r="F565" s="20" t="s">
        <v>132</v>
      </c>
      <c r="G565" s="22">
        <v>45071.606620370374</v>
      </c>
      <c r="H565" s="22">
        <v>46114</v>
      </c>
      <c r="I565" s="20" t="s">
        <v>133</v>
      </c>
      <c r="J565" s="23">
        <v>12526031</v>
      </c>
      <c r="K565" s="24">
        <v>9182712</v>
      </c>
      <c r="L565" s="23">
        <v>9010399.3143718336</v>
      </c>
      <c r="M565" s="24">
        <v>12526031</v>
      </c>
      <c r="N565" s="25">
        <v>13.6408881836</v>
      </c>
    </row>
    <row r="566" spans="2:14" x14ac:dyDescent="0.25">
      <c r="B566" s="127" t="s">
        <v>113</v>
      </c>
      <c r="C566" s="20" t="s">
        <v>153</v>
      </c>
      <c r="D566" s="21"/>
      <c r="E566" s="21" t="s">
        <v>131</v>
      </c>
      <c r="F566" s="20" t="s">
        <v>132</v>
      </c>
      <c r="G566" s="22">
        <v>45084.542141203703</v>
      </c>
      <c r="H566" s="22">
        <v>46044</v>
      </c>
      <c r="I566" s="20" t="s">
        <v>133</v>
      </c>
      <c r="J566" s="23">
        <v>4110703</v>
      </c>
      <c r="K566" s="24">
        <v>3045491</v>
      </c>
      <c r="L566" s="23">
        <v>3072156.05683407</v>
      </c>
      <c r="M566" s="24">
        <v>4110703</v>
      </c>
      <c r="N566" s="25">
        <v>14.192655761699999</v>
      </c>
    </row>
    <row r="567" spans="2:14" x14ac:dyDescent="0.25">
      <c r="B567" s="127" t="s">
        <v>113</v>
      </c>
      <c r="C567" s="20" t="s">
        <v>153</v>
      </c>
      <c r="D567" s="21"/>
      <c r="E567" s="21" t="s">
        <v>131</v>
      </c>
      <c r="F567" s="20" t="s">
        <v>132</v>
      </c>
      <c r="G567" s="22">
        <v>45086.601111111115</v>
      </c>
      <c r="H567" s="22">
        <v>46114</v>
      </c>
      <c r="I567" s="20" t="s">
        <v>133</v>
      </c>
      <c r="J567" s="23">
        <v>30619178</v>
      </c>
      <c r="K567" s="24">
        <v>22564164</v>
      </c>
      <c r="L567" s="23">
        <v>22024722.794210322</v>
      </c>
      <c r="M567" s="24">
        <v>30619178</v>
      </c>
      <c r="N567" s="25">
        <v>13.6420611455</v>
      </c>
    </row>
    <row r="568" spans="2:14" x14ac:dyDescent="0.25">
      <c r="B568" s="127" t="s">
        <v>113</v>
      </c>
      <c r="C568" s="20" t="s">
        <v>153</v>
      </c>
      <c r="D568" s="21"/>
      <c r="E568" s="21" t="s">
        <v>131</v>
      </c>
      <c r="F568" s="20" t="s">
        <v>132</v>
      </c>
      <c r="G568" s="22">
        <v>45105.545729166661</v>
      </c>
      <c r="H568" s="22">
        <v>46114</v>
      </c>
      <c r="I568" s="20" t="s">
        <v>133</v>
      </c>
      <c r="J568" s="23">
        <v>25828025</v>
      </c>
      <c r="K568" s="24">
        <v>18999999</v>
      </c>
      <c r="L568" s="23">
        <v>19019910.55246786</v>
      </c>
      <c r="M568" s="24">
        <v>25828025</v>
      </c>
      <c r="N568" s="25">
        <v>13.6464770508</v>
      </c>
    </row>
    <row r="569" spans="2:14" x14ac:dyDescent="0.25">
      <c r="B569" s="127" t="s">
        <v>113</v>
      </c>
      <c r="C569" s="20" t="s">
        <v>153</v>
      </c>
      <c r="D569" s="21"/>
      <c r="E569" s="21" t="s">
        <v>131</v>
      </c>
      <c r="F569" s="20" t="s">
        <v>132</v>
      </c>
      <c r="G569" s="22">
        <v>45120.467453703706</v>
      </c>
      <c r="H569" s="22">
        <v>45379</v>
      </c>
      <c r="I569" s="20" t="s">
        <v>133</v>
      </c>
      <c r="J569" s="23">
        <v>28916987</v>
      </c>
      <c r="K569" s="24">
        <v>26276989</v>
      </c>
      <c r="L569" s="23">
        <v>26112432.997353666</v>
      </c>
      <c r="M569" s="24">
        <v>28916987</v>
      </c>
      <c r="N569" s="25">
        <v>15.029413574199999</v>
      </c>
    </row>
    <row r="570" spans="2:14" x14ac:dyDescent="0.25">
      <c r="B570" s="127" t="s">
        <v>113</v>
      </c>
      <c r="C570" s="20" t="s">
        <v>153</v>
      </c>
      <c r="D570" s="21"/>
      <c r="E570" s="21" t="s">
        <v>131</v>
      </c>
      <c r="F570" s="20" t="s">
        <v>132</v>
      </c>
      <c r="G570" s="22">
        <v>45131.590983796304</v>
      </c>
      <c r="H570" s="22">
        <v>46077</v>
      </c>
      <c r="I570" s="20" t="s">
        <v>133</v>
      </c>
      <c r="J570" s="23">
        <v>13461921</v>
      </c>
      <c r="K570" s="24">
        <v>10092603</v>
      </c>
      <c r="L570" s="23">
        <v>10011597.445885755</v>
      </c>
      <c r="M570" s="24">
        <v>13461921</v>
      </c>
      <c r="N570" s="25">
        <v>13.647984919100001</v>
      </c>
    </row>
    <row r="571" spans="2:14" x14ac:dyDescent="0.25">
      <c r="B571" s="127" t="s">
        <v>113</v>
      </c>
      <c r="C571" s="20" t="s">
        <v>153</v>
      </c>
      <c r="D571" s="21"/>
      <c r="E571" s="21" t="s">
        <v>131</v>
      </c>
      <c r="F571" s="20" t="s">
        <v>132</v>
      </c>
      <c r="G571" s="22">
        <v>45135.546909722223</v>
      </c>
      <c r="H571" s="22">
        <v>46044</v>
      </c>
      <c r="I571" s="20" t="s">
        <v>133</v>
      </c>
      <c r="J571" s="23">
        <v>13365750</v>
      </c>
      <c r="K571" s="24">
        <v>10003698</v>
      </c>
      <c r="L571" s="23">
        <v>10239325.125174759</v>
      </c>
      <c r="M571" s="24">
        <v>13365750</v>
      </c>
      <c r="N571" s="25">
        <v>14.199307128899999</v>
      </c>
    </row>
    <row r="572" spans="2:14" x14ac:dyDescent="0.25">
      <c r="B572" s="127" t="s">
        <v>113</v>
      </c>
      <c r="C572" s="20" t="s">
        <v>153</v>
      </c>
      <c r="D572" s="21"/>
      <c r="E572" s="21" t="s">
        <v>131</v>
      </c>
      <c r="F572" s="20" t="s">
        <v>132</v>
      </c>
      <c r="G572" s="22">
        <v>45146.524513888886</v>
      </c>
      <c r="H572" s="22">
        <v>46114</v>
      </c>
      <c r="I572" s="20" t="s">
        <v>133</v>
      </c>
      <c r="J572" s="23">
        <v>32624877</v>
      </c>
      <c r="K572" s="24">
        <v>24350466</v>
      </c>
      <c r="L572" s="23">
        <v>24028118.524054952</v>
      </c>
      <c r="M572" s="24">
        <v>32624877</v>
      </c>
      <c r="N572" s="25">
        <v>13.640033691399999</v>
      </c>
    </row>
    <row r="573" spans="2:14" x14ac:dyDescent="0.25">
      <c r="B573" s="127" t="s">
        <v>113</v>
      </c>
      <c r="C573" s="20" t="s">
        <v>153</v>
      </c>
      <c r="D573" s="21"/>
      <c r="E573" s="21" t="s">
        <v>131</v>
      </c>
      <c r="F573" s="20" t="s">
        <v>132</v>
      </c>
      <c r="G573" s="22">
        <v>45156.535219907404</v>
      </c>
      <c r="H573" s="22">
        <v>45379</v>
      </c>
      <c r="I573" s="20" t="s">
        <v>133</v>
      </c>
      <c r="J573" s="23">
        <v>18907259</v>
      </c>
      <c r="K573" s="24">
        <v>17644520</v>
      </c>
      <c r="L573" s="23">
        <v>17255583.1784264</v>
      </c>
      <c r="M573" s="24">
        <v>18907259</v>
      </c>
      <c r="N573" s="25">
        <v>12.536858886699999</v>
      </c>
    </row>
    <row r="574" spans="2:14" x14ac:dyDescent="0.25">
      <c r="B574" s="127" t="s">
        <v>113</v>
      </c>
      <c r="C574" s="20" t="s">
        <v>153</v>
      </c>
      <c r="D574" s="21"/>
      <c r="E574" s="21" t="s">
        <v>131</v>
      </c>
      <c r="F574" s="20" t="s">
        <v>132</v>
      </c>
      <c r="G574" s="22">
        <v>45180.505150462966</v>
      </c>
      <c r="H574" s="22">
        <v>46114</v>
      </c>
      <c r="I574" s="20" t="s">
        <v>133</v>
      </c>
      <c r="J574" s="23">
        <v>42140469</v>
      </c>
      <c r="K574" s="24">
        <v>31828081</v>
      </c>
      <c r="L574" s="23">
        <v>31034879.072497524</v>
      </c>
      <c r="M574" s="24">
        <v>42140469</v>
      </c>
      <c r="N574" s="25">
        <v>13.6424604492</v>
      </c>
    </row>
    <row r="575" spans="2:14" x14ac:dyDescent="0.25">
      <c r="B575" s="127" t="s">
        <v>113</v>
      </c>
      <c r="C575" s="20" t="s">
        <v>128</v>
      </c>
      <c r="D575" s="21"/>
      <c r="E575" s="21" t="s">
        <v>131</v>
      </c>
      <c r="F575" s="20" t="s">
        <v>132</v>
      </c>
      <c r="G575" s="22">
        <v>44628.657442129632</v>
      </c>
      <c r="H575" s="22">
        <v>45362</v>
      </c>
      <c r="I575" s="20" t="s">
        <v>133</v>
      </c>
      <c r="J575" s="23">
        <v>1202929</v>
      </c>
      <c r="K575" s="24">
        <v>1020958</v>
      </c>
      <c r="L575" s="23">
        <v>1005139.6090575167</v>
      </c>
      <c r="M575" s="24">
        <v>1202929</v>
      </c>
      <c r="N575" s="25">
        <v>9.3655372818</v>
      </c>
    </row>
    <row r="576" spans="2:14" x14ac:dyDescent="0.25">
      <c r="B576" s="127" t="s">
        <v>113</v>
      </c>
      <c r="C576" s="20" t="s">
        <v>128</v>
      </c>
      <c r="D576" s="21"/>
      <c r="E576" s="21" t="s">
        <v>131</v>
      </c>
      <c r="F576" s="20" t="s">
        <v>132</v>
      </c>
      <c r="G576" s="22">
        <v>44659.630995370375</v>
      </c>
      <c r="H576" s="22">
        <v>45362</v>
      </c>
      <c r="I576" s="20" t="s">
        <v>133</v>
      </c>
      <c r="J576" s="23">
        <v>5902467</v>
      </c>
      <c r="K576" s="24">
        <v>5035753</v>
      </c>
      <c r="L576" s="23">
        <v>5026932.5675149327</v>
      </c>
      <c r="M576" s="24">
        <v>5902467</v>
      </c>
      <c r="N576" s="25">
        <v>9.3047286378000003</v>
      </c>
    </row>
    <row r="577" spans="2:14" x14ac:dyDescent="0.25">
      <c r="B577" s="127" t="s">
        <v>113</v>
      </c>
      <c r="C577" s="20" t="s">
        <v>128</v>
      </c>
      <c r="D577" s="21"/>
      <c r="E577" s="21" t="s">
        <v>131</v>
      </c>
      <c r="F577" s="20" t="s">
        <v>132</v>
      </c>
      <c r="G577" s="22">
        <v>44662.509305555555</v>
      </c>
      <c r="H577" s="22">
        <v>45362</v>
      </c>
      <c r="I577" s="20" t="s">
        <v>133</v>
      </c>
      <c r="J577" s="23">
        <v>1180491</v>
      </c>
      <c r="K577" s="24">
        <v>1007891</v>
      </c>
      <c r="L577" s="23">
        <v>1005386.8898712174</v>
      </c>
      <c r="M577" s="24">
        <v>1180491</v>
      </c>
      <c r="N577" s="25">
        <v>9.3045410513999993</v>
      </c>
    </row>
    <row r="578" spans="2:14" x14ac:dyDescent="0.25">
      <c r="B578" s="127" t="s">
        <v>113</v>
      </c>
      <c r="C578" s="20" t="s">
        <v>128</v>
      </c>
      <c r="D578" s="21"/>
      <c r="E578" s="21" t="s">
        <v>131</v>
      </c>
      <c r="F578" s="20" t="s">
        <v>132</v>
      </c>
      <c r="G578" s="22">
        <v>44670.552662037029</v>
      </c>
      <c r="H578" s="22">
        <v>45362</v>
      </c>
      <c r="I578" s="20" t="s">
        <v>133</v>
      </c>
      <c r="J578" s="23">
        <v>1180491</v>
      </c>
      <c r="K578" s="24">
        <v>1009863</v>
      </c>
      <c r="L578" s="23">
        <v>1005388.2242603356</v>
      </c>
      <c r="M578" s="24">
        <v>1180491</v>
      </c>
      <c r="N578" s="25">
        <v>9.3042120337000007</v>
      </c>
    </row>
    <row r="579" spans="2:14" x14ac:dyDescent="0.25">
      <c r="B579" s="127" t="s">
        <v>113</v>
      </c>
      <c r="C579" s="20" t="s">
        <v>128</v>
      </c>
      <c r="D579" s="21"/>
      <c r="E579" s="21" t="s">
        <v>131</v>
      </c>
      <c r="F579" s="20" t="s">
        <v>132</v>
      </c>
      <c r="G579" s="22">
        <v>44671.49296296297</v>
      </c>
      <c r="H579" s="22">
        <v>45362</v>
      </c>
      <c r="I579" s="20" t="s">
        <v>133</v>
      </c>
      <c r="J579" s="23">
        <v>2360988</v>
      </c>
      <c r="K579" s="24">
        <v>2020219</v>
      </c>
      <c r="L579" s="23">
        <v>2010777.6126298625</v>
      </c>
      <c r="M579" s="24">
        <v>2360988</v>
      </c>
      <c r="N579" s="25">
        <v>9.3041869998000006</v>
      </c>
    </row>
    <row r="580" spans="2:14" x14ac:dyDescent="0.25">
      <c r="B580" s="127" t="s">
        <v>113</v>
      </c>
      <c r="C580" s="20" t="s">
        <v>128</v>
      </c>
      <c r="D580" s="21"/>
      <c r="E580" s="21" t="s">
        <v>131</v>
      </c>
      <c r="F580" s="20" t="s">
        <v>132</v>
      </c>
      <c r="G580" s="22">
        <v>44672.562442129631</v>
      </c>
      <c r="H580" s="22">
        <v>45362</v>
      </c>
      <c r="I580" s="20" t="s">
        <v>133</v>
      </c>
      <c r="J580" s="23">
        <v>1180491</v>
      </c>
      <c r="K580" s="24">
        <v>1010358</v>
      </c>
      <c r="L580" s="23">
        <v>1005388.3257901795</v>
      </c>
      <c r="M580" s="24">
        <v>1180491</v>
      </c>
      <c r="N580" s="25">
        <v>9.3041869998000006</v>
      </c>
    </row>
    <row r="581" spans="2:14" x14ac:dyDescent="0.25">
      <c r="B581" s="127" t="s">
        <v>113</v>
      </c>
      <c r="C581" s="20" t="s">
        <v>128</v>
      </c>
      <c r="D581" s="21"/>
      <c r="E581" s="21" t="s">
        <v>131</v>
      </c>
      <c r="F581" s="20" t="s">
        <v>132</v>
      </c>
      <c r="G581" s="22">
        <v>44676.521412037036</v>
      </c>
      <c r="H581" s="22">
        <v>45362</v>
      </c>
      <c r="I581" s="20" t="s">
        <v>133</v>
      </c>
      <c r="J581" s="23">
        <v>1180491</v>
      </c>
      <c r="K581" s="24">
        <v>1011343</v>
      </c>
      <c r="L581" s="23">
        <v>1005388.6086234942</v>
      </c>
      <c r="M581" s="24">
        <v>1180491</v>
      </c>
      <c r="N581" s="25">
        <v>9.3041172624000001</v>
      </c>
    </row>
    <row r="582" spans="2:14" x14ac:dyDescent="0.25">
      <c r="B582" s="127" t="s">
        <v>113</v>
      </c>
      <c r="C582" s="20" t="s">
        <v>128</v>
      </c>
      <c r="D582" s="21"/>
      <c r="E582" s="21" t="s">
        <v>131</v>
      </c>
      <c r="F582" s="20" t="s">
        <v>132</v>
      </c>
      <c r="G582" s="22">
        <v>44679.595810185187</v>
      </c>
      <c r="H582" s="22">
        <v>45362</v>
      </c>
      <c r="I582" s="20" t="s">
        <v>133</v>
      </c>
      <c r="J582" s="23">
        <v>3541479</v>
      </c>
      <c r="K582" s="24">
        <v>3036246</v>
      </c>
      <c r="L582" s="23">
        <v>3016166.7506595501</v>
      </c>
      <c r="M582" s="24">
        <v>3541479</v>
      </c>
      <c r="N582" s="25">
        <v>9.3041202425999998</v>
      </c>
    </row>
    <row r="583" spans="2:14" x14ac:dyDescent="0.25">
      <c r="B583" s="127" t="s">
        <v>113</v>
      </c>
      <c r="C583" s="20" t="s">
        <v>128</v>
      </c>
      <c r="D583" s="21"/>
      <c r="E583" s="21" t="s">
        <v>131</v>
      </c>
      <c r="F583" s="20" t="s">
        <v>132</v>
      </c>
      <c r="G583" s="22">
        <v>44748.541678240741</v>
      </c>
      <c r="H583" s="22">
        <v>45362</v>
      </c>
      <c r="I583" s="20" t="s">
        <v>133</v>
      </c>
      <c r="J583" s="23">
        <v>11580550</v>
      </c>
      <c r="K583" s="24">
        <v>10066576</v>
      </c>
      <c r="L583" s="23">
        <v>10053882.06543671</v>
      </c>
      <c r="M583" s="24">
        <v>11580550</v>
      </c>
      <c r="N583" s="25">
        <v>9.3043354154000006</v>
      </c>
    </row>
    <row r="584" spans="2:14" x14ac:dyDescent="0.25">
      <c r="B584" s="127" t="s">
        <v>113</v>
      </c>
      <c r="C584" s="20" t="s">
        <v>128</v>
      </c>
      <c r="D584" s="21"/>
      <c r="E584" s="21" t="s">
        <v>131</v>
      </c>
      <c r="F584" s="20" t="s">
        <v>132</v>
      </c>
      <c r="G584" s="22">
        <v>44748.541886574072</v>
      </c>
      <c r="H584" s="22">
        <v>45362</v>
      </c>
      <c r="I584" s="20" t="s">
        <v>133</v>
      </c>
      <c r="J584" s="23">
        <v>9264439</v>
      </c>
      <c r="K584" s="24">
        <v>8062859</v>
      </c>
      <c r="L584" s="23">
        <v>8045797.0683721723</v>
      </c>
      <c r="M584" s="24">
        <v>9264439</v>
      </c>
      <c r="N584" s="25">
        <v>9.2214289308000001</v>
      </c>
    </row>
    <row r="585" spans="2:14" x14ac:dyDescent="0.25">
      <c r="B585" s="127" t="s">
        <v>113</v>
      </c>
      <c r="C585" s="20" t="s">
        <v>128</v>
      </c>
      <c r="D585" s="21"/>
      <c r="E585" s="21" t="s">
        <v>131</v>
      </c>
      <c r="F585" s="20" t="s">
        <v>132</v>
      </c>
      <c r="G585" s="22">
        <v>44875.54047453704</v>
      </c>
      <c r="H585" s="22">
        <v>45362</v>
      </c>
      <c r="I585" s="20" t="s">
        <v>133</v>
      </c>
      <c r="J585" s="23">
        <v>34068494</v>
      </c>
      <c r="K585" s="24">
        <v>30466027</v>
      </c>
      <c r="L585" s="23">
        <v>30161786.612902801</v>
      </c>
      <c r="M585" s="24">
        <v>34068494</v>
      </c>
      <c r="N585" s="25">
        <v>9.3031653762000008</v>
      </c>
    </row>
    <row r="586" spans="2:14" x14ac:dyDescent="0.25">
      <c r="B586" s="127" t="s">
        <v>113</v>
      </c>
      <c r="C586" s="20" t="s">
        <v>128</v>
      </c>
      <c r="D586" s="21"/>
      <c r="E586" s="21" t="s">
        <v>131</v>
      </c>
      <c r="F586" s="20" t="s">
        <v>132</v>
      </c>
      <c r="G586" s="22">
        <v>44950.477118055562</v>
      </c>
      <c r="H586" s="22">
        <v>46785</v>
      </c>
      <c r="I586" s="20" t="s">
        <v>133</v>
      </c>
      <c r="J586" s="23">
        <v>138495618</v>
      </c>
      <c r="K586" s="24">
        <v>101051095</v>
      </c>
      <c r="L586" s="23">
        <v>99092650.239562497</v>
      </c>
      <c r="M586" s="24">
        <v>138495618</v>
      </c>
      <c r="N586" s="25">
        <v>7.6653972267999997</v>
      </c>
    </row>
    <row r="587" spans="2:14" x14ac:dyDescent="0.25">
      <c r="B587" s="127" t="s">
        <v>113</v>
      </c>
      <c r="C587" s="20" t="s">
        <v>128</v>
      </c>
      <c r="D587" s="21"/>
      <c r="E587" s="21" t="s">
        <v>131</v>
      </c>
      <c r="F587" s="20" t="s">
        <v>132</v>
      </c>
      <c r="G587" s="22">
        <v>44959.651643518519</v>
      </c>
      <c r="H587" s="22">
        <v>46785</v>
      </c>
      <c r="I587" s="20" t="s">
        <v>133</v>
      </c>
      <c r="J587" s="23">
        <v>138495618</v>
      </c>
      <c r="K587" s="24">
        <v>101226164</v>
      </c>
      <c r="L587" s="23">
        <v>99084527.510488391</v>
      </c>
      <c r="M587" s="24">
        <v>138495618</v>
      </c>
      <c r="N587" s="25">
        <v>7.6677289604999999</v>
      </c>
    </row>
    <row r="588" spans="2:14" x14ac:dyDescent="0.25">
      <c r="B588" s="127" t="s">
        <v>113</v>
      </c>
      <c r="C588" s="20" t="s">
        <v>128</v>
      </c>
      <c r="D588" s="21"/>
      <c r="E588" s="21" t="s">
        <v>131</v>
      </c>
      <c r="F588" s="20" t="s">
        <v>132</v>
      </c>
      <c r="G588" s="22">
        <v>45021.555717592593</v>
      </c>
      <c r="H588" s="22">
        <v>47865</v>
      </c>
      <c r="I588" s="20" t="s">
        <v>133</v>
      </c>
      <c r="J588" s="23">
        <v>81539730</v>
      </c>
      <c r="K588" s="24">
        <v>50706803</v>
      </c>
      <c r="L588" s="23">
        <v>50679990.422097489</v>
      </c>
      <c r="M588" s="24">
        <v>81539730</v>
      </c>
      <c r="N588" s="25">
        <v>8.0391845107000002</v>
      </c>
    </row>
    <row r="589" spans="2:14" x14ac:dyDescent="0.25">
      <c r="B589" s="127" t="s">
        <v>113</v>
      </c>
      <c r="C589" s="20" t="s">
        <v>128</v>
      </c>
      <c r="D589" s="21"/>
      <c r="E589" s="21" t="s">
        <v>131</v>
      </c>
      <c r="F589" s="20" t="s">
        <v>132</v>
      </c>
      <c r="G589" s="22">
        <v>45124.592905092599</v>
      </c>
      <c r="H589" s="22">
        <v>45362</v>
      </c>
      <c r="I589" s="20" t="s">
        <v>133</v>
      </c>
      <c r="J589" s="23">
        <v>21361096</v>
      </c>
      <c r="K589" s="24">
        <v>20058778</v>
      </c>
      <c r="L589" s="23">
        <v>20019371.268466402</v>
      </c>
      <c r="M589" s="24">
        <v>21361096</v>
      </c>
      <c r="N589" s="25">
        <v>10.401958823199999</v>
      </c>
    </row>
    <row r="590" spans="2:14" x14ac:dyDescent="0.25">
      <c r="B590" s="127" t="s">
        <v>113</v>
      </c>
      <c r="C590" s="20" t="s">
        <v>128</v>
      </c>
      <c r="D590" s="21"/>
      <c r="E590" s="21" t="s">
        <v>131</v>
      </c>
      <c r="F590" s="20" t="s">
        <v>132</v>
      </c>
      <c r="G590" s="22">
        <v>45127.461516203708</v>
      </c>
      <c r="H590" s="22">
        <v>45362</v>
      </c>
      <c r="I590" s="20" t="s">
        <v>133</v>
      </c>
      <c r="J590" s="23">
        <v>5340274</v>
      </c>
      <c r="K590" s="24">
        <v>5018392</v>
      </c>
      <c r="L590" s="23">
        <v>5004574.9118598364</v>
      </c>
      <c r="M590" s="24">
        <v>5340274</v>
      </c>
      <c r="N590" s="25">
        <v>10.4153507948</v>
      </c>
    </row>
    <row r="591" spans="2:14" x14ac:dyDescent="0.25">
      <c r="B591" s="127" t="s">
        <v>113</v>
      </c>
      <c r="C591" s="20" t="s">
        <v>128</v>
      </c>
      <c r="D591" s="21"/>
      <c r="E591" s="21" t="s">
        <v>131</v>
      </c>
      <c r="F591" s="20" t="s">
        <v>132</v>
      </c>
      <c r="G591" s="22">
        <v>45167.61083333334</v>
      </c>
      <c r="H591" s="22">
        <v>45362</v>
      </c>
      <c r="I591" s="20" t="s">
        <v>133</v>
      </c>
      <c r="J591" s="23">
        <v>37381917</v>
      </c>
      <c r="K591" s="24">
        <v>35740337</v>
      </c>
      <c r="L591" s="23">
        <v>35223610.174488254</v>
      </c>
      <c r="M591" s="24">
        <v>37381917</v>
      </c>
      <c r="N591" s="25">
        <v>9.0579906105999992</v>
      </c>
    </row>
    <row r="592" spans="2:14" x14ac:dyDescent="0.25">
      <c r="B592" s="127" t="s">
        <v>113</v>
      </c>
      <c r="C592" s="20" t="s">
        <v>128</v>
      </c>
      <c r="D592" s="21"/>
      <c r="E592" s="21" t="s">
        <v>131</v>
      </c>
      <c r="F592" s="20" t="s">
        <v>132</v>
      </c>
      <c r="G592" s="22">
        <v>45169.522187499999</v>
      </c>
      <c r="H592" s="22">
        <v>45362</v>
      </c>
      <c r="I592" s="20" t="s">
        <v>133</v>
      </c>
      <c r="J592" s="23">
        <v>64083287</v>
      </c>
      <c r="K592" s="24">
        <v>61298739</v>
      </c>
      <c r="L592" s="23">
        <v>60383732.172281913</v>
      </c>
      <c r="M592" s="24">
        <v>64083287</v>
      </c>
      <c r="N592" s="25">
        <v>9.0563514829000002</v>
      </c>
    </row>
    <row r="593" spans="2:14" x14ac:dyDescent="0.25">
      <c r="B593" s="127" t="s">
        <v>113</v>
      </c>
      <c r="C593" s="20" t="s">
        <v>128</v>
      </c>
      <c r="D593" s="21"/>
      <c r="E593" s="21" t="s">
        <v>131</v>
      </c>
      <c r="F593" s="20" t="s">
        <v>132</v>
      </c>
      <c r="G593" s="22">
        <v>45170.597592592596</v>
      </c>
      <c r="H593" s="22">
        <v>45362</v>
      </c>
      <c r="I593" s="20" t="s">
        <v>133</v>
      </c>
      <c r="J593" s="23">
        <v>58743015</v>
      </c>
      <c r="K593" s="24">
        <v>56204072</v>
      </c>
      <c r="L593" s="23">
        <v>55351937.837323442</v>
      </c>
      <c r="M593" s="24">
        <v>58743015</v>
      </c>
      <c r="N593" s="25">
        <v>9.0555372833999996</v>
      </c>
    </row>
    <row r="594" spans="2:14" x14ac:dyDescent="0.25">
      <c r="B594" s="127" t="s">
        <v>113</v>
      </c>
      <c r="C594" s="20" t="s">
        <v>154</v>
      </c>
      <c r="D594" s="21"/>
      <c r="E594" s="21" t="s">
        <v>131</v>
      </c>
      <c r="F594" s="20" t="s">
        <v>132</v>
      </c>
      <c r="G594" s="22">
        <v>45119.500185185185</v>
      </c>
      <c r="H594" s="22">
        <v>46461</v>
      </c>
      <c r="I594" s="20" t="s">
        <v>133</v>
      </c>
      <c r="J594" s="23">
        <v>53238625</v>
      </c>
      <c r="K594" s="24">
        <v>37635070</v>
      </c>
      <c r="L594" s="23">
        <v>37656176.447749346</v>
      </c>
      <c r="M594" s="24">
        <v>53238625</v>
      </c>
      <c r="N594" s="25">
        <v>11.475340724</v>
      </c>
    </row>
    <row r="595" spans="2:14" x14ac:dyDescent="0.25">
      <c r="B595" s="127" t="s">
        <v>113</v>
      </c>
      <c r="C595" s="20" t="s">
        <v>129</v>
      </c>
      <c r="D595" s="21"/>
      <c r="E595" s="21" t="s">
        <v>131</v>
      </c>
      <c r="F595" s="20" t="s">
        <v>132</v>
      </c>
      <c r="G595" s="22">
        <v>44669.516851851855</v>
      </c>
      <c r="H595" s="22">
        <v>45446</v>
      </c>
      <c r="I595" s="20" t="s">
        <v>133</v>
      </c>
      <c r="J595" s="23">
        <v>4785340</v>
      </c>
      <c r="K595" s="24">
        <v>4040273</v>
      </c>
      <c r="L595" s="23">
        <v>4024817.9831351014</v>
      </c>
      <c r="M595" s="24">
        <v>4785340</v>
      </c>
      <c r="N595" s="25">
        <v>9.0383532642999995</v>
      </c>
    </row>
    <row r="596" spans="2:14" x14ac:dyDescent="0.25">
      <c r="B596" s="127" t="s">
        <v>113</v>
      </c>
      <c r="C596" s="20" t="s">
        <v>129</v>
      </c>
      <c r="D596" s="21"/>
      <c r="E596" s="21" t="s">
        <v>131</v>
      </c>
      <c r="F596" s="20" t="s">
        <v>132</v>
      </c>
      <c r="G596" s="22">
        <v>44671.491886574076</v>
      </c>
      <c r="H596" s="22">
        <v>45446</v>
      </c>
      <c r="I596" s="20" t="s">
        <v>133</v>
      </c>
      <c r="J596" s="23">
        <v>7178010</v>
      </c>
      <c r="K596" s="24">
        <v>6063289</v>
      </c>
      <c r="L596" s="23">
        <v>6037227.847084444</v>
      </c>
      <c r="M596" s="24">
        <v>7178010</v>
      </c>
      <c r="N596" s="25">
        <v>9.0383294225000004</v>
      </c>
    </row>
    <row r="597" spans="2:14" x14ac:dyDescent="0.25">
      <c r="B597" s="127" t="s">
        <v>113</v>
      </c>
      <c r="C597" s="20" t="s">
        <v>129</v>
      </c>
      <c r="D597" s="21"/>
      <c r="E597" s="21" t="s">
        <v>131</v>
      </c>
      <c r="F597" s="20" t="s">
        <v>132</v>
      </c>
      <c r="G597" s="22">
        <v>44672.561296296291</v>
      </c>
      <c r="H597" s="22">
        <v>45446</v>
      </c>
      <c r="I597" s="20" t="s">
        <v>133</v>
      </c>
      <c r="J597" s="23">
        <v>1196335</v>
      </c>
      <c r="K597" s="24">
        <v>1010787</v>
      </c>
      <c r="L597" s="23">
        <v>1006204.6411807407</v>
      </c>
      <c r="M597" s="24">
        <v>1196335</v>
      </c>
      <c r="N597" s="25">
        <v>9.0383294225000004</v>
      </c>
    </row>
    <row r="598" spans="2:14" x14ac:dyDescent="0.25">
      <c r="B598" s="127" t="s">
        <v>113</v>
      </c>
      <c r="C598" s="20" t="s">
        <v>129</v>
      </c>
      <c r="D598" s="21"/>
      <c r="E598" s="21" t="s">
        <v>131</v>
      </c>
      <c r="F598" s="20" t="s">
        <v>132</v>
      </c>
      <c r="G598" s="22">
        <v>44676.520405092589</v>
      </c>
      <c r="H598" s="22">
        <v>45446</v>
      </c>
      <c r="I598" s="20" t="s">
        <v>133</v>
      </c>
      <c r="J598" s="23">
        <v>1196335</v>
      </c>
      <c r="K598" s="24">
        <v>1011746</v>
      </c>
      <c r="L598" s="23">
        <v>1006204.6702601401</v>
      </c>
      <c r="M598" s="24">
        <v>1196335</v>
      </c>
      <c r="N598" s="25">
        <v>9.0383246541000002</v>
      </c>
    </row>
    <row r="599" spans="2:14" x14ac:dyDescent="0.25">
      <c r="B599" s="127" t="s">
        <v>113</v>
      </c>
      <c r="C599" s="20" t="s">
        <v>129</v>
      </c>
      <c r="D599" s="21"/>
      <c r="E599" s="21" t="s">
        <v>131</v>
      </c>
      <c r="F599" s="20" t="s">
        <v>132</v>
      </c>
      <c r="G599" s="22">
        <v>44684.750821759262</v>
      </c>
      <c r="H599" s="22">
        <v>45446</v>
      </c>
      <c r="I599" s="20" t="s">
        <v>133</v>
      </c>
      <c r="J599" s="23">
        <v>5981675</v>
      </c>
      <c r="K599" s="24">
        <v>5068321</v>
      </c>
      <c r="L599" s="23">
        <v>5031018.4986816598</v>
      </c>
      <c r="M599" s="24">
        <v>5981675</v>
      </c>
      <c r="N599" s="25">
        <v>9.0384837984999997</v>
      </c>
    </row>
    <row r="600" spans="2:14" x14ac:dyDescent="0.25">
      <c r="B600" s="127" t="s">
        <v>113</v>
      </c>
      <c r="C600" s="20" t="s">
        <v>129</v>
      </c>
      <c r="D600" s="21"/>
      <c r="E600" s="21" t="s">
        <v>131</v>
      </c>
      <c r="F600" s="20" t="s">
        <v>132</v>
      </c>
      <c r="G600" s="22">
        <v>44687.514745370368</v>
      </c>
      <c r="H600" s="22">
        <v>45446</v>
      </c>
      <c r="I600" s="20" t="s">
        <v>133</v>
      </c>
      <c r="J600" s="23">
        <v>1196335</v>
      </c>
      <c r="K600" s="24">
        <v>1014383</v>
      </c>
      <c r="L600" s="23">
        <v>1006203.0054679437</v>
      </c>
      <c r="M600" s="24">
        <v>1196335</v>
      </c>
      <c r="N600" s="25">
        <v>9.0385976433999993</v>
      </c>
    </row>
    <row r="601" spans="2:14" x14ac:dyDescent="0.25">
      <c r="B601" s="127" t="s">
        <v>113</v>
      </c>
      <c r="C601" s="20" t="s">
        <v>129</v>
      </c>
      <c r="D601" s="21"/>
      <c r="E601" s="21" t="s">
        <v>131</v>
      </c>
      <c r="F601" s="20" t="s">
        <v>132</v>
      </c>
      <c r="G601" s="22">
        <v>44693.530381944445</v>
      </c>
      <c r="H601" s="22">
        <v>45446</v>
      </c>
      <c r="I601" s="20" t="s">
        <v>133</v>
      </c>
      <c r="J601" s="23">
        <v>1196335</v>
      </c>
      <c r="K601" s="24">
        <v>1015820</v>
      </c>
      <c r="L601" s="23">
        <v>1006201.064430812</v>
      </c>
      <c r="M601" s="24">
        <v>1196335</v>
      </c>
      <c r="N601" s="25">
        <v>9.0389159322000001</v>
      </c>
    </row>
    <row r="602" spans="2:14" x14ac:dyDescent="0.25">
      <c r="B602" s="127" t="s">
        <v>113</v>
      </c>
      <c r="C602" s="20" t="s">
        <v>129</v>
      </c>
      <c r="D602" s="21"/>
      <c r="E602" s="21" t="s">
        <v>131</v>
      </c>
      <c r="F602" s="20" t="s">
        <v>132</v>
      </c>
      <c r="G602" s="22">
        <v>44694.522453703707</v>
      </c>
      <c r="H602" s="22">
        <v>45446</v>
      </c>
      <c r="I602" s="20" t="s">
        <v>133</v>
      </c>
      <c r="J602" s="23">
        <v>1196335</v>
      </c>
      <c r="K602" s="24">
        <v>1016063</v>
      </c>
      <c r="L602" s="23">
        <v>1006201.064430812</v>
      </c>
      <c r="M602" s="24">
        <v>1196335</v>
      </c>
      <c r="N602" s="25">
        <v>9.0389159322000001</v>
      </c>
    </row>
    <row r="603" spans="2:14" x14ac:dyDescent="0.25">
      <c r="B603" s="127" t="s">
        <v>113</v>
      </c>
      <c r="C603" s="20" t="s">
        <v>129</v>
      </c>
      <c r="D603" s="21"/>
      <c r="E603" s="21" t="s">
        <v>131</v>
      </c>
      <c r="F603" s="20" t="s">
        <v>132</v>
      </c>
      <c r="G603" s="22">
        <v>44699.524710648147</v>
      </c>
      <c r="H603" s="22">
        <v>45446</v>
      </c>
      <c r="I603" s="20" t="s">
        <v>133</v>
      </c>
      <c r="J603" s="23">
        <v>3589005</v>
      </c>
      <c r="K603" s="24">
        <v>3051781</v>
      </c>
      <c r="L603" s="23">
        <v>3018595.1347637661</v>
      </c>
      <c r="M603" s="24">
        <v>3589005</v>
      </c>
      <c r="N603" s="25">
        <v>9.0393564104999999</v>
      </c>
    </row>
    <row r="604" spans="2:14" x14ac:dyDescent="0.25">
      <c r="B604" s="127" t="s">
        <v>113</v>
      </c>
      <c r="C604" s="20" t="s">
        <v>129</v>
      </c>
      <c r="D604" s="21"/>
      <c r="E604" s="21" t="s">
        <v>131</v>
      </c>
      <c r="F604" s="20" t="s">
        <v>132</v>
      </c>
      <c r="G604" s="22">
        <v>44712.522048611107</v>
      </c>
      <c r="H604" s="22">
        <v>46171</v>
      </c>
      <c r="I604" s="20" t="s">
        <v>133</v>
      </c>
      <c r="J604" s="23">
        <v>1369748</v>
      </c>
      <c r="K604" s="24">
        <v>999998</v>
      </c>
      <c r="L604" s="23">
        <v>1000503.9144584927</v>
      </c>
      <c r="M604" s="24">
        <v>1369748</v>
      </c>
      <c r="N604" s="25">
        <v>9.6523374318999995</v>
      </c>
    </row>
    <row r="605" spans="2:14" x14ac:dyDescent="0.25">
      <c r="B605" s="127" t="s">
        <v>113</v>
      </c>
      <c r="C605" s="20" t="s">
        <v>129</v>
      </c>
      <c r="D605" s="21"/>
      <c r="E605" s="21" t="s">
        <v>131</v>
      </c>
      <c r="F605" s="20" t="s">
        <v>132</v>
      </c>
      <c r="G605" s="22">
        <v>44713.523229166669</v>
      </c>
      <c r="H605" s="22">
        <v>46171</v>
      </c>
      <c r="I605" s="20" t="s">
        <v>133</v>
      </c>
      <c r="J605" s="23">
        <v>4109235</v>
      </c>
      <c r="K605" s="24">
        <v>3000760</v>
      </c>
      <c r="L605" s="23">
        <v>3001510.4840169582</v>
      </c>
      <c r="M605" s="24">
        <v>4109235</v>
      </c>
      <c r="N605" s="25">
        <v>9.6523064375000001</v>
      </c>
    </row>
    <row r="606" spans="2:14" x14ac:dyDescent="0.25">
      <c r="B606" s="127" t="s">
        <v>113</v>
      </c>
      <c r="C606" s="20" t="s">
        <v>129</v>
      </c>
      <c r="D606" s="21"/>
      <c r="E606" s="21" t="s">
        <v>131</v>
      </c>
      <c r="F606" s="20" t="s">
        <v>132</v>
      </c>
      <c r="G606" s="22">
        <v>44715.52888888889</v>
      </c>
      <c r="H606" s="22">
        <v>46171</v>
      </c>
      <c r="I606" s="20" t="s">
        <v>133</v>
      </c>
      <c r="J606" s="23">
        <v>1369748</v>
      </c>
      <c r="K606" s="24">
        <v>1000758</v>
      </c>
      <c r="L606" s="23">
        <v>1000505.770041585</v>
      </c>
      <c r="M606" s="24">
        <v>1369748</v>
      </c>
      <c r="N606" s="25">
        <v>9.6522516011999997</v>
      </c>
    </row>
    <row r="607" spans="2:14" x14ac:dyDescent="0.25">
      <c r="B607" s="127" t="s">
        <v>113</v>
      </c>
      <c r="C607" s="20" t="s">
        <v>129</v>
      </c>
      <c r="D607" s="21"/>
      <c r="E607" s="21" t="s">
        <v>131</v>
      </c>
      <c r="F607" s="20" t="s">
        <v>132</v>
      </c>
      <c r="G607" s="22">
        <v>44718.540046296293</v>
      </c>
      <c r="H607" s="22">
        <v>45446</v>
      </c>
      <c r="I607" s="20" t="s">
        <v>133</v>
      </c>
      <c r="J607" s="23">
        <v>4698080</v>
      </c>
      <c r="K607" s="24">
        <v>4000000</v>
      </c>
      <c r="L607" s="23">
        <v>4024738.8600870259</v>
      </c>
      <c r="M607" s="24">
        <v>4698080</v>
      </c>
      <c r="N607" s="25">
        <v>9.0415969491000006</v>
      </c>
    </row>
    <row r="608" spans="2:14" x14ac:dyDescent="0.25">
      <c r="B608" s="127" t="s">
        <v>113</v>
      </c>
      <c r="C608" s="20" t="s">
        <v>129</v>
      </c>
      <c r="D608" s="21"/>
      <c r="E608" s="21" t="s">
        <v>131</v>
      </c>
      <c r="F608" s="20" t="s">
        <v>132</v>
      </c>
      <c r="G608" s="22">
        <v>44727.499120370376</v>
      </c>
      <c r="H608" s="22">
        <v>45446</v>
      </c>
      <c r="I608" s="20" t="s">
        <v>133</v>
      </c>
      <c r="J608" s="23">
        <v>2349040</v>
      </c>
      <c r="K608" s="24">
        <v>2004317</v>
      </c>
      <c r="L608" s="23">
        <v>2012384.6234135684</v>
      </c>
      <c r="M608" s="24">
        <v>2349040</v>
      </c>
      <c r="N608" s="25">
        <v>9.0403512119999991</v>
      </c>
    </row>
    <row r="609" spans="2:14" x14ac:dyDescent="0.25">
      <c r="B609" s="127" t="s">
        <v>113</v>
      </c>
      <c r="C609" s="20" t="s">
        <v>129</v>
      </c>
      <c r="D609" s="21"/>
      <c r="E609" s="21" t="s">
        <v>131</v>
      </c>
      <c r="F609" s="20" t="s">
        <v>132</v>
      </c>
      <c r="G609" s="22">
        <v>44743.621203703704</v>
      </c>
      <c r="H609" s="22">
        <v>45446</v>
      </c>
      <c r="I609" s="20" t="s">
        <v>133</v>
      </c>
      <c r="J609" s="23">
        <v>7047120</v>
      </c>
      <c r="K609" s="24">
        <v>6035960</v>
      </c>
      <c r="L609" s="23">
        <v>6037212.4277832378</v>
      </c>
      <c r="M609" s="24">
        <v>7047120</v>
      </c>
      <c r="N609" s="25">
        <v>9.0387508272999995</v>
      </c>
    </row>
    <row r="610" spans="2:14" x14ac:dyDescent="0.25">
      <c r="B610" s="127" t="s">
        <v>113</v>
      </c>
      <c r="C610" s="20" t="s">
        <v>129</v>
      </c>
      <c r="D610" s="21"/>
      <c r="E610" s="21" t="s">
        <v>131</v>
      </c>
      <c r="F610" s="20" t="s">
        <v>132</v>
      </c>
      <c r="G610" s="22">
        <v>44746.502349537033</v>
      </c>
      <c r="H610" s="22">
        <v>45446</v>
      </c>
      <c r="I610" s="20" t="s">
        <v>133</v>
      </c>
      <c r="J610" s="23">
        <v>11745208</v>
      </c>
      <c r="K610" s="24">
        <v>10067124</v>
      </c>
      <c r="L610" s="23">
        <v>10062036.363021659</v>
      </c>
      <c r="M610" s="24">
        <v>11745208</v>
      </c>
      <c r="N610" s="25">
        <v>9.0385416149999998</v>
      </c>
    </row>
    <row r="611" spans="2:14" x14ac:dyDescent="0.25">
      <c r="B611" s="127" t="s">
        <v>113</v>
      </c>
      <c r="C611" s="20" t="s">
        <v>129</v>
      </c>
      <c r="D611" s="21"/>
      <c r="E611" s="21" t="s">
        <v>131</v>
      </c>
      <c r="F611" s="20" t="s">
        <v>132</v>
      </c>
      <c r="G611" s="22">
        <v>44799.520844907413</v>
      </c>
      <c r="H611" s="22">
        <v>45446</v>
      </c>
      <c r="I611" s="20" t="s">
        <v>133</v>
      </c>
      <c r="J611" s="23">
        <v>11745208</v>
      </c>
      <c r="K611" s="24">
        <v>10194178</v>
      </c>
      <c r="L611" s="23">
        <v>10061942.437961109</v>
      </c>
      <c r="M611" s="24">
        <v>11745208</v>
      </c>
      <c r="N611" s="25">
        <v>9.0400817989999993</v>
      </c>
    </row>
    <row r="612" spans="2:14" x14ac:dyDescent="0.25">
      <c r="B612" s="127" t="s">
        <v>113</v>
      </c>
      <c r="C612" s="20" t="s">
        <v>129</v>
      </c>
      <c r="D612" s="21"/>
      <c r="E612" s="21" t="s">
        <v>131</v>
      </c>
      <c r="F612" s="20" t="s">
        <v>132</v>
      </c>
      <c r="G612" s="22">
        <v>44916.580543981479</v>
      </c>
      <c r="H612" s="22">
        <v>47269</v>
      </c>
      <c r="I612" s="20" t="s">
        <v>133</v>
      </c>
      <c r="J612" s="23">
        <v>66016432</v>
      </c>
      <c r="K612" s="24">
        <v>40230137</v>
      </c>
      <c r="L612" s="23">
        <v>40022000.795622788</v>
      </c>
      <c r="M612" s="24">
        <v>66016432</v>
      </c>
      <c r="N612" s="25">
        <v>10.471002459499999</v>
      </c>
    </row>
    <row r="613" spans="2:14" x14ac:dyDescent="0.25">
      <c r="B613" s="127" t="s">
        <v>113</v>
      </c>
      <c r="C613" s="20" t="s">
        <v>129</v>
      </c>
      <c r="D613" s="21"/>
      <c r="E613" s="21" t="s">
        <v>131</v>
      </c>
      <c r="F613" s="20" t="s">
        <v>132</v>
      </c>
      <c r="G613" s="22">
        <v>44936.519097222226</v>
      </c>
      <c r="H613" s="22">
        <v>47025</v>
      </c>
      <c r="I613" s="20" t="s">
        <v>133</v>
      </c>
      <c r="J613" s="23">
        <v>6927394</v>
      </c>
      <c r="K613" s="24">
        <v>4435094</v>
      </c>
      <c r="L613" s="23">
        <v>4482694.7565522678</v>
      </c>
      <c r="M613" s="24">
        <v>6927394</v>
      </c>
      <c r="N613" s="25">
        <v>9.7053283452999999</v>
      </c>
    </row>
    <row r="614" spans="2:14" x14ac:dyDescent="0.25">
      <c r="B614" s="127" t="s">
        <v>113</v>
      </c>
      <c r="C614" s="20" t="s">
        <v>129</v>
      </c>
      <c r="D614" s="21"/>
      <c r="E614" s="21" t="s">
        <v>131</v>
      </c>
      <c r="F614" s="20" t="s">
        <v>132</v>
      </c>
      <c r="G614" s="22">
        <v>44957.619479166671</v>
      </c>
      <c r="H614" s="22">
        <v>45446</v>
      </c>
      <c r="I614" s="20" t="s">
        <v>133</v>
      </c>
      <c r="J614" s="23">
        <v>44104728</v>
      </c>
      <c r="K614" s="24">
        <v>39532912</v>
      </c>
      <c r="L614" s="23">
        <v>39242330.196900062</v>
      </c>
      <c r="M614" s="24">
        <v>44104728</v>
      </c>
      <c r="N614" s="25">
        <v>9.0368977189000006</v>
      </c>
    </row>
    <row r="615" spans="2:14" x14ac:dyDescent="0.25">
      <c r="B615" s="127" t="s">
        <v>113</v>
      </c>
      <c r="C615" s="20" t="s">
        <v>129</v>
      </c>
      <c r="D615" s="21"/>
      <c r="E615" s="21" t="s">
        <v>131</v>
      </c>
      <c r="F615" s="20" t="s">
        <v>132</v>
      </c>
      <c r="G615" s="22">
        <v>44988.650613425925</v>
      </c>
      <c r="H615" s="22">
        <v>47025</v>
      </c>
      <c r="I615" s="20" t="s">
        <v>133</v>
      </c>
      <c r="J615" s="23">
        <v>206169863</v>
      </c>
      <c r="K615" s="24">
        <v>150082603</v>
      </c>
      <c r="L615" s="23">
        <v>150027643.70018029</v>
      </c>
      <c r="M615" s="24">
        <v>206169863</v>
      </c>
      <c r="N615" s="25">
        <v>6.9095286726999996</v>
      </c>
    </row>
    <row r="616" spans="2:14" x14ac:dyDescent="0.25">
      <c r="B616" s="127" t="s">
        <v>113</v>
      </c>
      <c r="C616" s="20" t="s">
        <v>129</v>
      </c>
      <c r="D616" s="21"/>
      <c r="E616" s="21" t="s">
        <v>131</v>
      </c>
      <c r="F616" s="20" t="s">
        <v>132</v>
      </c>
      <c r="G616" s="22">
        <v>45091.532060185185</v>
      </c>
      <c r="H616" s="22">
        <v>47476</v>
      </c>
      <c r="I616" s="20" t="s">
        <v>133</v>
      </c>
      <c r="J616" s="23">
        <v>77891234</v>
      </c>
      <c r="K616" s="24">
        <v>47391769</v>
      </c>
      <c r="L616" s="23">
        <v>47217753.640209757</v>
      </c>
      <c r="M616" s="24">
        <v>77891234</v>
      </c>
      <c r="N616" s="25">
        <v>10.3683060408</v>
      </c>
    </row>
    <row r="617" spans="2:14" x14ac:dyDescent="0.25">
      <c r="B617" s="127" t="s">
        <v>113</v>
      </c>
      <c r="C617" s="20" t="s">
        <v>129</v>
      </c>
      <c r="D617" s="21"/>
      <c r="E617" s="21" t="s">
        <v>131</v>
      </c>
      <c r="F617" s="20" t="s">
        <v>132</v>
      </c>
      <c r="G617" s="22">
        <v>45096.553506944445</v>
      </c>
      <c r="H617" s="22">
        <v>47476</v>
      </c>
      <c r="I617" s="20" t="s">
        <v>133</v>
      </c>
      <c r="J617" s="23">
        <v>44746031</v>
      </c>
      <c r="K617" s="24">
        <v>27262048</v>
      </c>
      <c r="L617" s="23">
        <v>27125258.290630214</v>
      </c>
      <c r="M617" s="24">
        <v>44746031</v>
      </c>
      <c r="N617" s="25">
        <v>10.3681629896</v>
      </c>
    </row>
    <row r="618" spans="2:14" x14ac:dyDescent="0.25">
      <c r="B618" s="127" t="s">
        <v>113</v>
      </c>
      <c r="C618" s="20" t="s">
        <v>129</v>
      </c>
      <c r="D618" s="21"/>
      <c r="E618" s="21" t="s">
        <v>131</v>
      </c>
      <c r="F618" s="20" t="s">
        <v>132</v>
      </c>
      <c r="G618" s="22">
        <v>45111.639374999999</v>
      </c>
      <c r="H618" s="22">
        <v>48121</v>
      </c>
      <c r="I618" s="20" t="s">
        <v>133</v>
      </c>
      <c r="J618" s="23">
        <v>226704122</v>
      </c>
      <c r="K618" s="24">
        <v>113553570</v>
      </c>
      <c r="L618" s="23">
        <v>113951668.5769529</v>
      </c>
      <c r="M618" s="24">
        <v>226704122</v>
      </c>
      <c r="N618" s="25">
        <v>11.583801534599999</v>
      </c>
    </row>
    <row r="619" spans="2:14" x14ac:dyDescent="0.25">
      <c r="B619" s="127" t="s">
        <v>113</v>
      </c>
      <c r="C619" s="20" t="s">
        <v>141</v>
      </c>
      <c r="D619" s="21" t="s">
        <v>173</v>
      </c>
      <c r="E619" s="21" t="s">
        <v>131</v>
      </c>
      <c r="F619" s="20" t="s">
        <v>132</v>
      </c>
      <c r="G619" s="22">
        <v>44651.52076388889</v>
      </c>
      <c r="H619" s="22">
        <v>46009</v>
      </c>
      <c r="I619" s="20" t="s">
        <v>133</v>
      </c>
      <c r="J619" s="23">
        <v>1542995</v>
      </c>
      <c r="K619" s="24">
        <v>1027699</v>
      </c>
      <c r="L619" s="23">
        <v>1028490.28706478</v>
      </c>
      <c r="M619" s="24">
        <v>1542995</v>
      </c>
      <c r="N619" s="25">
        <v>14.5868845597</v>
      </c>
    </row>
    <row r="620" spans="2:14" x14ac:dyDescent="0.25">
      <c r="B620" s="127" t="s">
        <v>113</v>
      </c>
      <c r="C620" s="20" t="s">
        <v>141</v>
      </c>
      <c r="D620" s="21" t="s">
        <v>173</v>
      </c>
      <c r="E620" s="21" t="s">
        <v>131</v>
      </c>
      <c r="F620" s="20" t="s">
        <v>132</v>
      </c>
      <c r="G620" s="22">
        <v>44655.391134259262</v>
      </c>
      <c r="H620" s="22">
        <v>46009</v>
      </c>
      <c r="I620" s="20" t="s">
        <v>133</v>
      </c>
      <c r="J620" s="23">
        <v>3085990</v>
      </c>
      <c r="K620" s="24">
        <v>2058435</v>
      </c>
      <c r="L620" s="23">
        <v>2056957.1146490879</v>
      </c>
      <c r="M620" s="24">
        <v>3085990</v>
      </c>
      <c r="N620" s="25">
        <v>14.587566256500001</v>
      </c>
    </row>
    <row r="621" spans="2:14" x14ac:dyDescent="0.25">
      <c r="B621" s="127" t="s">
        <v>113</v>
      </c>
      <c r="C621" s="20" t="s">
        <v>141</v>
      </c>
      <c r="D621" s="21" t="s">
        <v>173</v>
      </c>
      <c r="E621" s="21" t="s">
        <v>131</v>
      </c>
      <c r="F621" s="20" t="s">
        <v>132</v>
      </c>
      <c r="G621" s="22">
        <v>44677.525995370364</v>
      </c>
      <c r="H621" s="22">
        <v>46009</v>
      </c>
      <c r="I621" s="20" t="s">
        <v>133</v>
      </c>
      <c r="J621" s="23">
        <v>1508465</v>
      </c>
      <c r="K621" s="24">
        <v>1003035</v>
      </c>
      <c r="L621" s="23">
        <v>1028458.1505616666</v>
      </c>
      <c r="M621" s="24">
        <v>1508465</v>
      </c>
      <c r="N621" s="25">
        <v>14.5887750387</v>
      </c>
    </row>
    <row r="622" spans="2:14" x14ac:dyDescent="0.25">
      <c r="B622" s="127" t="s">
        <v>113</v>
      </c>
      <c r="C622" s="20" t="s">
        <v>141</v>
      </c>
      <c r="D622" s="21" t="s">
        <v>173</v>
      </c>
      <c r="E622" s="21" t="s">
        <v>131</v>
      </c>
      <c r="F622" s="20" t="s">
        <v>132</v>
      </c>
      <c r="G622" s="22">
        <v>44701.507557870369</v>
      </c>
      <c r="H622" s="22">
        <v>46009</v>
      </c>
      <c r="I622" s="20" t="s">
        <v>133</v>
      </c>
      <c r="J622" s="23">
        <v>1508465</v>
      </c>
      <c r="K622" s="24">
        <v>1012144</v>
      </c>
      <c r="L622" s="23">
        <v>1028515.5814398287</v>
      </c>
      <c r="M622" s="24">
        <v>1508465</v>
      </c>
      <c r="N622" s="25">
        <v>14.5853966475</v>
      </c>
    </row>
    <row r="623" spans="2:14" x14ac:dyDescent="0.25">
      <c r="B623" s="127" t="s">
        <v>113</v>
      </c>
      <c r="C623" s="20" t="s">
        <v>141</v>
      </c>
      <c r="D623" s="21" t="s">
        <v>173</v>
      </c>
      <c r="E623" s="21" t="s">
        <v>131</v>
      </c>
      <c r="F623" s="20" t="s">
        <v>132</v>
      </c>
      <c r="G623" s="22">
        <v>44712.519953703704</v>
      </c>
      <c r="H623" s="22">
        <v>45726</v>
      </c>
      <c r="I623" s="20" t="s">
        <v>133</v>
      </c>
      <c r="J623" s="23">
        <v>1391777</v>
      </c>
      <c r="K623" s="24">
        <v>1022049</v>
      </c>
      <c r="L623" s="23">
        <v>1015202.8211746279</v>
      </c>
      <c r="M623" s="24">
        <v>1391777</v>
      </c>
      <c r="N623" s="25">
        <v>14.0509013087</v>
      </c>
    </row>
    <row r="624" spans="2:14" x14ac:dyDescent="0.25">
      <c r="B624" s="127" t="s">
        <v>113</v>
      </c>
      <c r="C624" s="20" t="s">
        <v>141</v>
      </c>
      <c r="D624" s="21" t="s">
        <v>173</v>
      </c>
      <c r="E624" s="21" t="s">
        <v>131</v>
      </c>
      <c r="F624" s="20" t="s">
        <v>132</v>
      </c>
      <c r="G624" s="22">
        <v>44719.510405092595</v>
      </c>
      <c r="H624" s="22">
        <v>46009</v>
      </c>
      <c r="I624" s="20" t="s">
        <v>133</v>
      </c>
      <c r="J624" s="23">
        <v>1508465</v>
      </c>
      <c r="K624" s="24">
        <v>1164267</v>
      </c>
      <c r="L624" s="23">
        <v>1124991.1823416583</v>
      </c>
      <c r="M624" s="24">
        <v>1508465</v>
      </c>
      <c r="N624" s="25">
        <v>9.3128827213999994</v>
      </c>
    </row>
    <row r="625" spans="2:14" x14ac:dyDescent="0.25">
      <c r="B625" s="127" t="s">
        <v>113</v>
      </c>
      <c r="C625" s="20" t="s">
        <v>141</v>
      </c>
      <c r="D625" s="21" t="s">
        <v>173</v>
      </c>
      <c r="E625" s="21" t="s">
        <v>131</v>
      </c>
      <c r="F625" s="20" t="s">
        <v>132</v>
      </c>
      <c r="G625" s="22">
        <v>44742.525625000002</v>
      </c>
      <c r="H625" s="22">
        <v>45547</v>
      </c>
      <c r="I625" s="20" t="s">
        <v>133</v>
      </c>
      <c r="J625" s="23">
        <v>6514592</v>
      </c>
      <c r="K625" s="24">
        <v>5025891</v>
      </c>
      <c r="L625" s="23">
        <v>5029357.3297449946</v>
      </c>
      <c r="M625" s="24">
        <v>6514592</v>
      </c>
      <c r="N625" s="25">
        <v>14.1953833008</v>
      </c>
    </row>
    <row r="626" spans="2:14" x14ac:dyDescent="0.25">
      <c r="B626" s="127" t="s">
        <v>113</v>
      </c>
      <c r="C626" s="20" t="s">
        <v>141</v>
      </c>
      <c r="D626" s="21" t="s">
        <v>173</v>
      </c>
      <c r="E626" s="21" t="s">
        <v>131</v>
      </c>
      <c r="F626" s="20" t="s">
        <v>132</v>
      </c>
      <c r="G626" s="22">
        <v>44742.527222222227</v>
      </c>
      <c r="H626" s="22">
        <v>46009</v>
      </c>
      <c r="I626" s="20" t="s">
        <v>133</v>
      </c>
      <c r="J626" s="23">
        <v>1508465</v>
      </c>
      <c r="K626" s="24">
        <v>1027698</v>
      </c>
      <c r="L626" s="23">
        <v>1028487.3922320167</v>
      </c>
      <c r="M626" s="24">
        <v>1508465</v>
      </c>
      <c r="N626" s="25">
        <v>14.587054848699999</v>
      </c>
    </row>
    <row r="627" spans="2:14" x14ac:dyDescent="0.25">
      <c r="B627" s="127" t="s">
        <v>113</v>
      </c>
      <c r="C627" s="20" t="s">
        <v>141</v>
      </c>
      <c r="D627" s="21" t="s">
        <v>173</v>
      </c>
      <c r="E627" s="21" t="s">
        <v>131</v>
      </c>
      <c r="F627" s="20" t="s">
        <v>132</v>
      </c>
      <c r="G627" s="22">
        <v>44742.530798611107</v>
      </c>
      <c r="H627" s="22">
        <v>46037</v>
      </c>
      <c r="I627" s="20" t="s">
        <v>133</v>
      </c>
      <c r="J627" s="23">
        <v>3103220</v>
      </c>
      <c r="K627" s="24">
        <v>2056576</v>
      </c>
      <c r="L627" s="23">
        <v>2058138.6002516979</v>
      </c>
      <c r="M627" s="24">
        <v>3103220</v>
      </c>
      <c r="N627" s="25">
        <v>15.5820844727</v>
      </c>
    </row>
    <row r="628" spans="2:14" x14ac:dyDescent="0.25">
      <c r="B628" s="127" t="s">
        <v>113</v>
      </c>
      <c r="C628" s="20" t="s">
        <v>141</v>
      </c>
      <c r="D628" s="21" t="s">
        <v>173</v>
      </c>
      <c r="E628" s="21" t="s">
        <v>131</v>
      </c>
      <c r="F628" s="20" t="s">
        <v>132</v>
      </c>
      <c r="G628" s="22">
        <v>44746.506076388891</v>
      </c>
      <c r="H628" s="22">
        <v>46009</v>
      </c>
      <c r="I628" s="20" t="s">
        <v>133</v>
      </c>
      <c r="J628" s="23">
        <v>6033867</v>
      </c>
      <c r="K628" s="24">
        <v>4116872</v>
      </c>
      <c r="L628" s="23">
        <v>4113904.1869075121</v>
      </c>
      <c r="M628" s="24">
        <v>6033867</v>
      </c>
      <c r="N628" s="25">
        <v>14.5877438784</v>
      </c>
    </row>
    <row r="629" spans="2:14" x14ac:dyDescent="0.25">
      <c r="B629" s="127" t="s">
        <v>113</v>
      </c>
      <c r="C629" s="20" t="s">
        <v>141</v>
      </c>
      <c r="D629" s="21" t="s">
        <v>173</v>
      </c>
      <c r="E629" s="21" t="s">
        <v>131</v>
      </c>
      <c r="F629" s="20" t="s">
        <v>132</v>
      </c>
      <c r="G629" s="22">
        <v>44746.50612268519</v>
      </c>
      <c r="H629" s="22">
        <v>45547</v>
      </c>
      <c r="I629" s="20" t="s">
        <v>133</v>
      </c>
      <c r="J629" s="23">
        <v>2605835</v>
      </c>
      <c r="K629" s="24">
        <v>2013315</v>
      </c>
      <c r="L629" s="23">
        <v>2011757.3993517447</v>
      </c>
      <c r="M629" s="24">
        <v>2605835</v>
      </c>
      <c r="N629" s="25">
        <v>14.194430175800001</v>
      </c>
    </row>
    <row r="630" spans="2:14" x14ac:dyDescent="0.25">
      <c r="B630" s="127" t="s">
        <v>113</v>
      </c>
      <c r="C630" s="20" t="s">
        <v>141</v>
      </c>
      <c r="D630" s="21" t="s">
        <v>173</v>
      </c>
      <c r="E630" s="21" t="s">
        <v>131</v>
      </c>
      <c r="F630" s="20" t="s">
        <v>132</v>
      </c>
      <c r="G630" s="22">
        <v>44750.618148148147</v>
      </c>
      <c r="H630" s="22">
        <v>46009</v>
      </c>
      <c r="I630" s="20" t="s">
        <v>133</v>
      </c>
      <c r="J630" s="23">
        <v>6033867</v>
      </c>
      <c r="K630" s="24">
        <v>4122943</v>
      </c>
      <c r="L630" s="23">
        <v>4113850.6889327127</v>
      </c>
      <c r="M630" s="24">
        <v>6033867</v>
      </c>
      <c r="N630" s="25">
        <v>14.5885306597</v>
      </c>
    </row>
    <row r="631" spans="2:14" x14ac:dyDescent="0.25">
      <c r="B631" s="127" t="s">
        <v>113</v>
      </c>
      <c r="C631" s="20" t="s">
        <v>141</v>
      </c>
      <c r="D631" s="21" t="s">
        <v>173</v>
      </c>
      <c r="E631" s="21" t="s">
        <v>131</v>
      </c>
      <c r="F631" s="20" t="s">
        <v>132</v>
      </c>
      <c r="G631" s="22">
        <v>44774.604293981487</v>
      </c>
      <c r="H631" s="22">
        <v>46009</v>
      </c>
      <c r="I631" s="20" t="s">
        <v>133</v>
      </c>
      <c r="J631" s="23">
        <v>14739354</v>
      </c>
      <c r="K631" s="24">
        <v>10053235</v>
      </c>
      <c r="L631" s="23">
        <v>10284820.916793821</v>
      </c>
      <c r="M631" s="24">
        <v>14739354</v>
      </c>
      <c r="N631" s="25">
        <v>14.587362408600001</v>
      </c>
    </row>
    <row r="632" spans="2:14" x14ac:dyDescent="0.25">
      <c r="B632" s="127" t="s">
        <v>113</v>
      </c>
      <c r="C632" s="20" t="s">
        <v>141</v>
      </c>
      <c r="D632" s="21" t="s">
        <v>173</v>
      </c>
      <c r="E632" s="21" t="s">
        <v>131</v>
      </c>
      <c r="F632" s="20" t="s">
        <v>132</v>
      </c>
      <c r="G632" s="22">
        <v>44776.606898148151</v>
      </c>
      <c r="H632" s="22">
        <v>46009</v>
      </c>
      <c r="I632" s="20" t="s">
        <v>133</v>
      </c>
      <c r="J632" s="23">
        <v>16213297</v>
      </c>
      <c r="K632" s="24">
        <v>11066907</v>
      </c>
      <c r="L632" s="23">
        <v>11313372.914581727</v>
      </c>
      <c r="M632" s="24">
        <v>16213297</v>
      </c>
      <c r="N632" s="25">
        <v>14.587007164999999</v>
      </c>
    </row>
    <row r="633" spans="2:14" x14ac:dyDescent="0.25">
      <c r="B633" s="127" t="s">
        <v>113</v>
      </c>
      <c r="C633" s="20" t="s">
        <v>141</v>
      </c>
      <c r="D633" s="21" t="s">
        <v>173</v>
      </c>
      <c r="E633" s="21" t="s">
        <v>131</v>
      </c>
      <c r="F633" s="20" t="s">
        <v>132</v>
      </c>
      <c r="G633" s="22">
        <v>44791.525069444448</v>
      </c>
      <c r="H633" s="22">
        <v>45547</v>
      </c>
      <c r="I633" s="20" t="s">
        <v>133</v>
      </c>
      <c r="J633" s="23">
        <v>3908757</v>
      </c>
      <c r="K633" s="24">
        <v>3069903</v>
      </c>
      <c r="L633" s="23">
        <v>3017688.4488004656</v>
      </c>
      <c r="M633" s="24">
        <v>3908757</v>
      </c>
      <c r="N633" s="25">
        <v>14.192320499099999</v>
      </c>
    </row>
    <row r="634" spans="2:14" x14ac:dyDescent="0.25">
      <c r="B634" s="127" t="s">
        <v>113</v>
      </c>
      <c r="C634" s="20" t="s">
        <v>141</v>
      </c>
      <c r="D634" s="21" t="s">
        <v>173</v>
      </c>
      <c r="E634" s="21" t="s">
        <v>131</v>
      </c>
      <c r="F634" s="20" t="s">
        <v>132</v>
      </c>
      <c r="G634" s="22">
        <v>44797.538912037038</v>
      </c>
      <c r="H634" s="22">
        <v>46262</v>
      </c>
      <c r="I634" s="20" t="s">
        <v>133</v>
      </c>
      <c r="J634" s="23">
        <v>4589916</v>
      </c>
      <c r="K634" s="24">
        <v>3024575</v>
      </c>
      <c r="L634" s="23">
        <v>3017061.3203370487</v>
      </c>
      <c r="M634" s="24">
        <v>4589916</v>
      </c>
      <c r="N634" s="25">
        <v>13.7995773554</v>
      </c>
    </row>
    <row r="635" spans="2:14" x14ac:dyDescent="0.25">
      <c r="B635" s="127" t="s">
        <v>113</v>
      </c>
      <c r="C635" s="20" t="s">
        <v>141</v>
      </c>
      <c r="D635" s="21" t="s">
        <v>173</v>
      </c>
      <c r="E635" s="21" t="s">
        <v>131</v>
      </c>
      <c r="F635" s="20" t="s">
        <v>132</v>
      </c>
      <c r="G635" s="22">
        <v>44806.52857638889</v>
      </c>
      <c r="H635" s="22">
        <v>46366</v>
      </c>
      <c r="I635" s="20" t="s">
        <v>133</v>
      </c>
      <c r="J635" s="23">
        <v>15556155</v>
      </c>
      <c r="K635" s="24">
        <v>10000004</v>
      </c>
      <c r="L635" s="23">
        <v>10103320.12210655</v>
      </c>
      <c r="M635" s="24">
        <v>15556155</v>
      </c>
      <c r="N635" s="25">
        <v>13.804050162399999</v>
      </c>
    </row>
    <row r="636" spans="2:14" x14ac:dyDescent="0.25">
      <c r="B636" s="127" t="s">
        <v>113</v>
      </c>
      <c r="C636" s="20" t="s">
        <v>141</v>
      </c>
      <c r="D636" s="21" t="s">
        <v>173</v>
      </c>
      <c r="E636" s="21" t="s">
        <v>131</v>
      </c>
      <c r="F636" s="20" t="s">
        <v>132</v>
      </c>
      <c r="G636" s="22">
        <v>44811.532314814816</v>
      </c>
      <c r="H636" s="22">
        <v>46262</v>
      </c>
      <c r="I636" s="20" t="s">
        <v>133</v>
      </c>
      <c r="J636" s="23">
        <v>4556793</v>
      </c>
      <c r="K636" s="24">
        <v>3006410</v>
      </c>
      <c r="L636" s="23">
        <v>3017057.7920898623</v>
      </c>
      <c r="M636" s="24">
        <v>4556793</v>
      </c>
      <c r="N636" s="25">
        <v>13.799632191700001</v>
      </c>
    </row>
    <row r="637" spans="2:14" x14ac:dyDescent="0.25">
      <c r="B637" s="127" t="s">
        <v>113</v>
      </c>
      <c r="C637" s="20" t="s">
        <v>141</v>
      </c>
      <c r="D637" s="21" t="s">
        <v>173</v>
      </c>
      <c r="E637" s="21" t="s">
        <v>131</v>
      </c>
      <c r="F637" s="20" t="s">
        <v>132</v>
      </c>
      <c r="G637" s="22">
        <v>44845.612835648149</v>
      </c>
      <c r="H637" s="22">
        <v>45474</v>
      </c>
      <c r="I637" s="20" t="s">
        <v>133</v>
      </c>
      <c r="J637" s="23">
        <v>8618680</v>
      </c>
      <c r="K637" s="24">
        <v>7020329</v>
      </c>
      <c r="L637" s="23">
        <v>7226214.8544920292</v>
      </c>
      <c r="M637" s="24">
        <v>8618680</v>
      </c>
      <c r="N637" s="25">
        <v>13.920531868899999</v>
      </c>
    </row>
    <row r="638" spans="2:14" x14ac:dyDescent="0.25">
      <c r="B638" s="127" t="s">
        <v>113</v>
      </c>
      <c r="C638" s="20" t="s">
        <v>141</v>
      </c>
      <c r="D638" s="21" t="s">
        <v>173</v>
      </c>
      <c r="E638" s="21" t="s">
        <v>131</v>
      </c>
      <c r="F638" s="20" t="s">
        <v>132</v>
      </c>
      <c r="G638" s="22">
        <v>44873.532037037039</v>
      </c>
      <c r="H638" s="22">
        <v>45474</v>
      </c>
      <c r="I638" s="20" t="s">
        <v>133</v>
      </c>
      <c r="J638" s="23">
        <v>6156197</v>
      </c>
      <c r="K638" s="24">
        <v>5065343</v>
      </c>
      <c r="L638" s="23">
        <v>5161791.089952887</v>
      </c>
      <c r="M638" s="24">
        <v>6156197</v>
      </c>
      <c r="N638" s="25">
        <v>13.913951516199999</v>
      </c>
    </row>
    <row r="639" spans="2:14" x14ac:dyDescent="0.25">
      <c r="B639" s="127" t="s">
        <v>113</v>
      </c>
      <c r="C639" s="20" t="s">
        <v>141</v>
      </c>
      <c r="D639" s="21" t="s">
        <v>173</v>
      </c>
      <c r="E639" s="21" t="s">
        <v>131</v>
      </c>
      <c r="F639" s="20" t="s">
        <v>132</v>
      </c>
      <c r="G639" s="22">
        <v>44879.531226851846</v>
      </c>
      <c r="H639" s="22">
        <v>45474</v>
      </c>
      <c r="I639" s="20" t="s">
        <v>133</v>
      </c>
      <c r="J639" s="23">
        <v>12312395</v>
      </c>
      <c r="K639" s="24">
        <v>10152466</v>
      </c>
      <c r="L639" s="23">
        <v>10323613.91140214</v>
      </c>
      <c r="M639" s="24">
        <v>12312395</v>
      </c>
      <c r="N639" s="25">
        <v>13.913471102700001</v>
      </c>
    </row>
    <row r="640" spans="2:14" x14ac:dyDescent="0.25">
      <c r="B640" s="127" t="s">
        <v>113</v>
      </c>
      <c r="C640" s="20" t="s">
        <v>141</v>
      </c>
      <c r="D640" s="21" t="s">
        <v>173</v>
      </c>
      <c r="E640" s="21" t="s">
        <v>131</v>
      </c>
      <c r="F640" s="20" t="s">
        <v>132</v>
      </c>
      <c r="G640" s="22">
        <v>44897.509953703709</v>
      </c>
      <c r="H640" s="22">
        <v>45474</v>
      </c>
      <c r="I640" s="20" t="s">
        <v>133</v>
      </c>
      <c r="J640" s="23">
        <v>12312395</v>
      </c>
      <c r="K640" s="24">
        <v>10109808</v>
      </c>
      <c r="L640" s="23">
        <v>10269190.355320375</v>
      </c>
      <c r="M640" s="24">
        <v>12312395</v>
      </c>
      <c r="N640" s="25">
        <v>14.7688955069</v>
      </c>
    </row>
    <row r="641" spans="2:14" x14ac:dyDescent="0.25">
      <c r="B641" s="127" t="s">
        <v>113</v>
      </c>
      <c r="C641" s="20" t="s">
        <v>141</v>
      </c>
      <c r="D641" s="21" t="s">
        <v>173</v>
      </c>
      <c r="E641" s="21" t="s">
        <v>131</v>
      </c>
      <c r="F641" s="20" t="s">
        <v>132</v>
      </c>
      <c r="G641" s="22">
        <v>44897.510706018518</v>
      </c>
      <c r="H641" s="22">
        <v>45911</v>
      </c>
      <c r="I641" s="20" t="s">
        <v>133</v>
      </c>
      <c r="J641" s="23">
        <v>28376984</v>
      </c>
      <c r="K641" s="24">
        <v>20598355</v>
      </c>
      <c r="L641" s="23">
        <v>20122100.651204664</v>
      </c>
      <c r="M641" s="24">
        <v>28376984</v>
      </c>
      <c r="N641" s="25">
        <v>14.7494399414</v>
      </c>
    </row>
    <row r="642" spans="2:14" x14ac:dyDescent="0.25">
      <c r="B642" s="127" t="s">
        <v>113</v>
      </c>
      <c r="C642" s="20" t="s">
        <v>141</v>
      </c>
      <c r="D642" s="21" t="s">
        <v>173</v>
      </c>
      <c r="E642" s="21" t="s">
        <v>131</v>
      </c>
      <c r="F642" s="20" t="s">
        <v>132</v>
      </c>
      <c r="G642" s="22">
        <v>44929.554085648146</v>
      </c>
      <c r="H642" s="22">
        <v>46252</v>
      </c>
      <c r="I642" s="20" t="s">
        <v>133</v>
      </c>
      <c r="J642" s="23">
        <v>88443301</v>
      </c>
      <c r="K642" s="24">
        <v>60470961</v>
      </c>
      <c r="L642" s="23">
        <v>60804976.212040402</v>
      </c>
      <c r="M642" s="24">
        <v>88443301</v>
      </c>
      <c r="N642" s="25">
        <v>13.6046808958</v>
      </c>
    </row>
    <row r="643" spans="2:14" x14ac:dyDescent="0.25">
      <c r="B643" s="127" t="s">
        <v>113</v>
      </c>
      <c r="C643" s="20" t="s">
        <v>141</v>
      </c>
      <c r="D643" s="21" t="s">
        <v>173</v>
      </c>
      <c r="E643" s="21" t="s">
        <v>131</v>
      </c>
      <c r="F643" s="20" t="s">
        <v>132</v>
      </c>
      <c r="G643" s="22">
        <v>44993.601932870377</v>
      </c>
      <c r="H643" s="22">
        <v>45726</v>
      </c>
      <c r="I643" s="20" t="s">
        <v>133</v>
      </c>
      <c r="J643" s="23">
        <v>76613013</v>
      </c>
      <c r="K643" s="24">
        <v>67626001</v>
      </c>
      <c r="L643" s="23">
        <v>66053439.912100635</v>
      </c>
      <c r="M643" s="24">
        <v>76613013</v>
      </c>
      <c r="N643" s="25">
        <v>7.2162752795999996</v>
      </c>
    </row>
    <row r="644" spans="2:14" x14ac:dyDescent="0.25">
      <c r="B644" s="127" t="s">
        <v>113</v>
      </c>
      <c r="C644" s="20" t="s">
        <v>141</v>
      </c>
      <c r="D644" s="21" t="s">
        <v>173</v>
      </c>
      <c r="E644" s="21" t="s">
        <v>131</v>
      </c>
      <c r="F644" s="20" t="s">
        <v>132</v>
      </c>
      <c r="G644" s="22">
        <v>45034.493611111109</v>
      </c>
      <c r="H644" s="22">
        <v>46037</v>
      </c>
      <c r="I644" s="20" t="s">
        <v>133</v>
      </c>
      <c r="J644" s="23">
        <v>7206440</v>
      </c>
      <c r="K644" s="24">
        <v>5179290</v>
      </c>
      <c r="L644" s="23">
        <v>5144525.7003879342</v>
      </c>
      <c r="M644" s="24">
        <v>7206440</v>
      </c>
      <c r="N644" s="25">
        <v>15.591622430699999</v>
      </c>
    </row>
    <row r="645" spans="2:14" x14ac:dyDescent="0.25">
      <c r="B645" s="127" t="s">
        <v>113</v>
      </c>
      <c r="C645" s="20" t="s">
        <v>141</v>
      </c>
      <c r="D645" s="21" t="s">
        <v>173</v>
      </c>
      <c r="E645" s="21" t="s">
        <v>131</v>
      </c>
      <c r="F645" s="20" t="s">
        <v>132</v>
      </c>
      <c r="G645" s="22">
        <v>45055.606446759266</v>
      </c>
      <c r="H645" s="22">
        <v>46037</v>
      </c>
      <c r="I645" s="20" t="s">
        <v>133</v>
      </c>
      <c r="J645" s="23">
        <v>19663196</v>
      </c>
      <c r="K645" s="24">
        <v>14107494</v>
      </c>
      <c r="L645" s="23">
        <v>14407146.23832619</v>
      </c>
      <c r="M645" s="24">
        <v>19663196</v>
      </c>
      <c r="N645" s="25">
        <v>15.5813540039</v>
      </c>
    </row>
    <row r="646" spans="2:14" x14ac:dyDescent="0.25">
      <c r="B646" s="127" t="s">
        <v>113</v>
      </c>
      <c r="C646" s="20" t="s">
        <v>141</v>
      </c>
      <c r="D646" s="21" t="s">
        <v>173</v>
      </c>
      <c r="E646" s="21" t="s">
        <v>131</v>
      </c>
      <c r="F646" s="20" t="s">
        <v>132</v>
      </c>
      <c r="G646" s="22">
        <v>45058.53534722222</v>
      </c>
      <c r="H646" s="22">
        <v>46366</v>
      </c>
      <c r="I646" s="20" t="s">
        <v>133</v>
      </c>
      <c r="J646" s="23">
        <v>2938139</v>
      </c>
      <c r="K646" s="24">
        <v>2006412</v>
      </c>
      <c r="L646" s="23">
        <v>2020680.3305677266</v>
      </c>
      <c r="M646" s="24">
        <v>2938139</v>
      </c>
      <c r="N646" s="25">
        <v>13.8037528843</v>
      </c>
    </row>
    <row r="647" spans="2:14" x14ac:dyDescent="0.25">
      <c r="B647" s="127" t="s">
        <v>113</v>
      </c>
      <c r="C647" s="20" t="s">
        <v>141</v>
      </c>
      <c r="D647" s="21" t="s">
        <v>173</v>
      </c>
      <c r="E647" s="21" t="s">
        <v>131</v>
      </c>
      <c r="F647" s="20" t="s">
        <v>132</v>
      </c>
      <c r="G647" s="22">
        <v>45064.656041666662</v>
      </c>
      <c r="H647" s="22">
        <v>46262</v>
      </c>
      <c r="I647" s="20" t="s">
        <v>133</v>
      </c>
      <c r="J647" s="23">
        <v>64313013</v>
      </c>
      <c r="K647" s="24">
        <v>45179690</v>
      </c>
      <c r="L647" s="23">
        <v>45317334.8065378</v>
      </c>
      <c r="M647" s="24">
        <v>64313013</v>
      </c>
      <c r="N647" s="25">
        <v>13.7360225752</v>
      </c>
    </row>
    <row r="648" spans="2:14" x14ac:dyDescent="0.25">
      <c r="B648" s="127" t="s">
        <v>113</v>
      </c>
      <c r="C648" s="20" t="s">
        <v>141</v>
      </c>
      <c r="D648" s="21" t="s">
        <v>173</v>
      </c>
      <c r="E648" s="21" t="s">
        <v>131</v>
      </c>
      <c r="F648" s="20" t="s">
        <v>132</v>
      </c>
      <c r="G648" s="22">
        <v>45075.547662037039</v>
      </c>
      <c r="H648" s="22">
        <v>46009</v>
      </c>
      <c r="I648" s="20" t="s">
        <v>133</v>
      </c>
      <c r="J648" s="23">
        <v>13703451</v>
      </c>
      <c r="K648" s="24">
        <v>10405188</v>
      </c>
      <c r="L648" s="23">
        <v>10502690.619387459</v>
      </c>
      <c r="M648" s="24">
        <v>13703451</v>
      </c>
      <c r="N648" s="25">
        <v>13.327578902200001</v>
      </c>
    </row>
    <row r="649" spans="2:14" x14ac:dyDescent="0.25">
      <c r="B649" s="127" t="s">
        <v>113</v>
      </c>
      <c r="C649" s="20" t="s">
        <v>141</v>
      </c>
      <c r="D649" s="21" t="s">
        <v>173</v>
      </c>
      <c r="E649" s="21" t="s">
        <v>131</v>
      </c>
      <c r="F649" s="20" t="s">
        <v>132</v>
      </c>
      <c r="G649" s="22">
        <v>45078.554606481477</v>
      </c>
      <c r="H649" s="22">
        <v>46366</v>
      </c>
      <c r="I649" s="20" t="s">
        <v>133</v>
      </c>
      <c r="J649" s="23">
        <v>8814429</v>
      </c>
      <c r="K649" s="24">
        <v>6061973</v>
      </c>
      <c r="L649" s="23">
        <v>6061995.3680846682</v>
      </c>
      <c r="M649" s="24">
        <v>8814429</v>
      </c>
      <c r="N649" s="25">
        <v>13.804147765</v>
      </c>
    </row>
    <row r="650" spans="2:14" x14ac:dyDescent="0.25">
      <c r="B650" s="127" t="s">
        <v>113</v>
      </c>
      <c r="C650" s="20" t="s">
        <v>141</v>
      </c>
      <c r="D650" s="21" t="s">
        <v>173</v>
      </c>
      <c r="E650" s="21" t="s">
        <v>131</v>
      </c>
      <c r="F650" s="20" t="s">
        <v>132</v>
      </c>
      <c r="G650" s="22">
        <v>45086.600509259268</v>
      </c>
      <c r="H650" s="22">
        <v>46366</v>
      </c>
      <c r="I650" s="20" t="s">
        <v>133</v>
      </c>
      <c r="J650" s="23">
        <v>40834741</v>
      </c>
      <c r="K650" s="24">
        <v>28069805</v>
      </c>
      <c r="L650" s="23">
        <v>28289467.127323437</v>
      </c>
      <c r="M650" s="24">
        <v>40834741</v>
      </c>
      <c r="N650" s="25">
        <v>13.8038124889</v>
      </c>
    </row>
    <row r="651" spans="2:14" x14ac:dyDescent="0.25">
      <c r="B651" s="127" t="s">
        <v>113</v>
      </c>
      <c r="C651" s="20" t="s">
        <v>141</v>
      </c>
      <c r="D651" s="21" t="s">
        <v>173</v>
      </c>
      <c r="E651" s="21" t="s">
        <v>131</v>
      </c>
      <c r="F651" s="20" t="s">
        <v>132</v>
      </c>
      <c r="G651" s="22">
        <v>45090.538900462969</v>
      </c>
      <c r="H651" s="22">
        <v>46366</v>
      </c>
      <c r="I651" s="20" t="s">
        <v>133</v>
      </c>
      <c r="J651" s="23">
        <v>29167682</v>
      </c>
      <c r="K651" s="24">
        <v>20078354</v>
      </c>
      <c r="L651" s="23">
        <v>20206826.474360451</v>
      </c>
      <c r="M651" s="24">
        <v>29167682</v>
      </c>
      <c r="N651" s="25">
        <v>13.8036895543</v>
      </c>
    </row>
    <row r="652" spans="2:14" x14ac:dyDescent="0.25">
      <c r="B652" s="127" t="s">
        <v>113</v>
      </c>
      <c r="C652" s="20" t="s">
        <v>141</v>
      </c>
      <c r="D652" s="21" t="s">
        <v>173</v>
      </c>
      <c r="E652" s="21" t="s">
        <v>131</v>
      </c>
      <c r="F652" s="20" t="s">
        <v>132</v>
      </c>
      <c r="G652" s="22">
        <v>45093.602812500001</v>
      </c>
      <c r="H652" s="22">
        <v>45462</v>
      </c>
      <c r="I652" s="20" t="s">
        <v>133</v>
      </c>
      <c r="J652" s="23">
        <v>1160480</v>
      </c>
      <c r="K652" s="24">
        <v>1021472</v>
      </c>
      <c r="L652" s="23">
        <v>1027160.6370827875</v>
      </c>
      <c r="M652" s="24">
        <v>1160480</v>
      </c>
      <c r="N652" s="25">
        <v>14.473012207</v>
      </c>
    </row>
    <row r="653" spans="2:14" x14ac:dyDescent="0.25">
      <c r="B653" s="127" t="s">
        <v>113</v>
      </c>
      <c r="C653" s="20" t="s">
        <v>141</v>
      </c>
      <c r="D653" s="21" t="s">
        <v>173</v>
      </c>
      <c r="E653" s="21" t="s">
        <v>131</v>
      </c>
      <c r="F653" s="20" t="s">
        <v>132</v>
      </c>
      <c r="G653" s="22">
        <v>45135.546469907407</v>
      </c>
      <c r="H653" s="22">
        <v>45474</v>
      </c>
      <c r="I653" s="20" t="s">
        <v>133</v>
      </c>
      <c r="J653" s="23">
        <v>5660684</v>
      </c>
      <c r="K653" s="24">
        <v>5045377</v>
      </c>
      <c r="L653" s="23">
        <v>5161919.0370227303</v>
      </c>
      <c r="M653" s="24">
        <v>5660684</v>
      </c>
      <c r="N653" s="25">
        <v>13.9099556208</v>
      </c>
    </row>
    <row r="654" spans="2:14" x14ac:dyDescent="0.25">
      <c r="B654" s="127" t="s">
        <v>113</v>
      </c>
      <c r="C654" s="20" t="s">
        <v>141</v>
      </c>
      <c r="D654" s="21" t="s">
        <v>173</v>
      </c>
      <c r="E654" s="21" t="s">
        <v>131</v>
      </c>
      <c r="F654" s="20" t="s">
        <v>132</v>
      </c>
      <c r="G654" s="22">
        <v>45139.50549768519</v>
      </c>
      <c r="H654" s="22">
        <v>46262</v>
      </c>
      <c r="I654" s="20" t="s">
        <v>133</v>
      </c>
      <c r="J654" s="23">
        <v>56269584</v>
      </c>
      <c r="K654" s="24">
        <v>40270687</v>
      </c>
      <c r="L654" s="23">
        <v>40227854.183623455</v>
      </c>
      <c r="M654" s="24">
        <v>56269584</v>
      </c>
      <c r="N654" s="25">
        <v>13.7991553545</v>
      </c>
    </row>
    <row r="655" spans="2:14" x14ac:dyDescent="0.25">
      <c r="B655" s="127" t="s">
        <v>113</v>
      </c>
      <c r="C655" s="20" t="s">
        <v>141</v>
      </c>
      <c r="D655" s="21" t="s">
        <v>173</v>
      </c>
      <c r="E655" s="21" t="s">
        <v>131</v>
      </c>
      <c r="F655" s="20" t="s">
        <v>132</v>
      </c>
      <c r="G655" s="22">
        <v>45145.633136574077</v>
      </c>
      <c r="H655" s="22">
        <v>46252</v>
      </c>
      <c r="I655" s="20" t="s">
        <v>133</v>
      </c>
      <c r="J655" s="23">
        <v>34883563</v>
      </c>
      <c r="K655" s="24">
        <v>25977784</v>
      </c>
      <c r="L655" s="23">
        <v>26143323.446620841</v>
      </c>
      <c r="M655" s="24">
        <v>34883563</v>
      </c>
      <c r="N655" s="25">
        <v>12.131808833599999</v>
      </c>
    </row>
    <row r="656" spans="2:14" x14ac:dyDescent="0.25">
      <c r="B656" s="127" t="s">
        <v>113</v>
      </c>
      <c r="C656" s="20" t="s">
        <v>141</v>
      </c>
      <c r="D656" s="21" t="s">
        <v>173</v>
      </c>
      <c r="E656" s="21" t="s">
        <v>131</v>
      </c>
      <c r="F656" s="20" t="s">
        <v>132</v>
      </c>
      <c r="G656" s="22">
        <v>45181.579317129625</v>
      </c>
      <c r="H656" s="22">
        <v>46262</v>
      </c>
      <c r="I656" s="20" t="s">
        <v>133</v>
      </c>
      <c r="J656" s="23">
        <v>101860000</v>
      </c>
      <c r="K656" s="24">
        <v>73863500</v>
      </c>
      <c r="L656" s="23">
        <v>73523099.448035553</v>
      </c>
      <c r="M656" s="24">
        <v>101860000</v>
      </c>
      <c r="N656" s="25">
        <v>13.730725646</v>
      </c>
    </row>
    <row r="657" spans="2:14" x14ac:dyDescent="0.25">
      <c r="B657" s="127" t="s">
        <v>147</v>
      </c>
      <c r="C657" s="20" t="s">
        <v>130</v>
      </c>
      <c r="D657" s="21"/>
      <c r="E657" s="21" t="s">
        <v>131</v>
      </c>
      <c r="F657" s="20" t="s">
        <v>132</v>
      </c>
      <c r="G657" s="22">
        <v>44659.629027777773</v>
      </c>
      <c r="H657" s="22">
        <v>45468</v>
      </c>
      <c r="I657" s="20" t="s">
        <v>133</v>
      </c>
      <c r="J657" s="23">
        <v>2617058</v>
      </c>
      <c r="K657" s="24">
        <v>2007534</v>
      </c>
      <c r="L657" s="23">
        <v>2003007.5150924779</v>
      </c>
      <c r="M657" s="24">
        <v>2617058</v>
      </c>
      <c r="N657" s="25">
        <v>14.4727812374</v>
      </c>
    </row>
    <row r="658" spans="2:14" x14ac:dyDescent="0.25">
      <c r="B658" s="127" t="s">
        <v>147</v>
      </c>
      <c r="C658" s="20" t="s">
        <v>130</v>
      </c>
      <c r="D658" s="21"/>
      <c r="E658" s="21" t="s">
        <v>131</v>
      </c>
      <c r="F658" s="20" t="s">
        <v>132</v>
      </c>
      <c r="G658" s="22">
        <v>44662.507592592592</v>
      </c>
      <c r="H658" s="22">
        <v>45468</v>
      </c>
      <c r="I658" s="20" t="s">
        <v>133</v>
      </c>
      <c r="J658" s="23">
        <v>2617058</v>
      </c>
      <c r="K658" s="24">
        <v>2009793</v>
      </c>
      <c r="L658" s="23">
        <v>2003018.1610147881</v>
      </c>
      <c r="M658" s="24">
        <v>2617058</v>
      </c>
      <c r="N658" s="25">
        <v>14.4719272852</v>
      </c>
    </row>
    <row r="659" spans="2:14" x14ac:dyDescent="0.25">
      <c r="B659" s="127" t="s">
        <v>147</v>
      </c>
      <c r="C659" s="20" t="s">
        <v>130</v>
      </c>
      <c r="D659" s="21"/>
      <c r="E659" s="21" t="s">
        <v>131</v>
      </c>
      <c r="F659" s="20" t="s">
        <v>132</v>
      </c>
      <c r="G659" s="22">
        <v>44662.508148148154</v>
      </c>
      <c r="H659" s="22">
        <v>45434</v>
      </c>
      <c r="I659" s="20" t="s">
        <v>133</v>
      </c>
      <c r="J659" s="23">
        <v>2639495</v>
      </c>
      <c r="K659" s="24">
        <v>2036699</v>
      </c>
      <c r="L659" s="23">
        <v>2029474.7601903989</v>
      </c>
      <c r="M659" s="24">
        <v>2639495</v>
      </c>
      <c r="N659" s="25">
        <v>15.020936131499999</v>
      </c>
    </row>
    <row r="660" spans="2:14" x14ac:dyDescent="0.25">
      <c r="B660" s="127" t="s">
        <v>147</v>
      </c>
      <c r="C660" s="20" t="s">
        <v>130</v>
      </c>
      <c r="D660" s="21"/>
      <c r="E660" s="21" t="s">
        <v>131</v>
      </c>
      <c r="F660" s="20" t="s">
        <v>132</v>
      </c>
      <c r="G660" s="22">
        <v>44684.757951388892</v>
      </c>
      <c r="H660" s="22">
        <v>45771</v>
      </c>
      <c r="I660" s="20" t="s">
        <v>133</v>
      </c>
      <c r="J660" s="23">
        <v>5436052</v>
      </c>
      <c r="K660" s="24">
        <v>4006576</v>
      </c>
      <c r="L660" s="23">
        <v>4085169.0334009076</v>
      </c>
      <c r="M660" s="24">
        <v>5436052</v>
      </c>
      <c r="N660" s="25">
        <v>12.550411217000001</v>
      </c>
    </row>
    <row r="661" spans="2:14" x14ac:dyDescent="0.25">
      <c r="B661" s="127" t="s">
        <v>147</v>
      </c>
      <c r="C661" s="20" t="s">
        <v>130</v>
      </c>
      <c r="D661" s="21"/>
      <c r="E661" s="21" t="s">
        <v>131</v>
      </c>
      <c r="F661" s="20" t="s">
        <v>132</v>
      </c>
      <c r="G661" s="22">
        <v>44691.527546296296</v>
      </c>
      <c r="H661" s="22">
        <v>45274</v>
      </c>
      <c r="I661" s="20" t="s">
        <v>133</v>
      </c>
      <c r="J661" s="23">
        <v>5047123</v>
      </c>
      <c r="K661" s="24">
        <v>4088768</v>
      </c>
      <c r="L661" s="23">
        <v>4025999.5288024009</v>
      </c>
      <c r="M661" s="24">
        <v>5047123</v>
      </c>
      <c r="N661" s="25">
        <v>15.852649807900001</v>
      </c>
    </row>
    <row r="662" spans="2:14" x14ac:dyDescent="0.25">
      <c r="B662" s="127" t="s">
        <v>147</v>
      </c>
      <c r="C662" s="20" t="s">
        <v>130</v>
      </c>
      <c r="D662" s="21"/>
      <c r="E662" s="21" t="s">
        <v>131</v>
      </c>
      <c r="F662" s="20" t="s">
        <v>132</v>
      </c>
      <c r="G662" s="22">
        <v>44691.528460648151</v>
      </c>
      <c r="H662" s="22">
        <v>45763</v>
      </c>
      <c r="I662" s="20" t="s">
        <v>133</v>
      </c>
      <c r="J662" s="23">
        <v>2718032</v>
      </c>
      <c r="K662" s="24">
        <v>2013149</v>
      </c>
      <c r="L662" s="23">
        <v>2047947.9294958322</v>
      </c>
      <c r="M662" s="24">
        <v>2718032</v>
      </c>
      <c r="N662" s="25">
        <v>12.548045516</v>
      </c>
    </row>
    <row r="663" spans="2:14" x14ac:dyDescent="0.25">
      <c r="B663" s="127" t="s">
        <v>147</v>
      </c>
      <c r="C663" s="20" t="s">
        <v>130</v>
      </c>
      <c r="D663" s="21"/>
      <c r="E663" s="21" t="s">
        <v>131</v>
      </c>
      <c r="F663" s="20" t="s">
        <v>132</v>
      </c>
      <c r="G663" s="22">
        <v>44711.518796296303</v>
      </c>
      <c r="H663" s="22">
        <v>45763</v>
      </c>
      <c r="I663" s="20" t="s">
        <v>133</v>
      </c>
      <c r="J663" s="23">
        <v>4077036</v>
      </c>
      <c r="K663" s="24">
        <v>3039453</v>
      </c>
      <c r="L663" s="23">
        <v>3071975.0622190768</v>
      </c>
      <c r="M663" s="24">
        <v>4077036</v>
      </c>
      <c r="N663" s="25">
        <v>12.546487450600001</v>
      </c>
    </row>
    <row r="664" spans="2:14" x14ac:dyDescent="0.25">
      <c r="B664" s="127" t="s">
        <v>147</v>
      </c>
      <c r="C664" s="20" t="s">
        <v>130</v>
      </c>
      <c r="D664" s="21"/>
      <c r="E664" s="21" t="s">
        <v>131</v>
      </c>
      <c r="F664" s="20" t="s">
        <v>132</v>
      </c>
      <c r="G664" s="22">
        <v>44712.518807870372</v>
      </c>
      <c r="H664" s="22">
        <v>45274</v>
      </c>
      <c r="I664" s="20" t="s">
        <v>133</v>
      </c>
      <c r="J664" s="23">
        <v>5047123</v>
      </c>
      <c r="K664" s="24">
        <v>4376365</v>
      </c>
      <c r="L664" s="23">
        <v>4062214.2219890789</v>
      </c>
      <c r="M664" s="24">
        <v>5047123</v>
      </c>
      <c r="N664" s="25">
        <v>10.9121197462</v>
      </c>
    </row>
    <row r="665" spans="2:14" x14ac:dyDescent="0.25">
      <c r="B665" s="127" t="s">
        <v>147</v>
      </c>
      <c r="C665" s="20" t="s">
        <v>130</v>
      </c>
      <c r="D665" s="21"/>
      <c r="E665" s="21" t="s">
        <v>131</v>
      </c>
      <c r="F665" s="20" t="s">
        <v>132</v>
      </c>
      <c r="G665" s="22">
        <v>44713.523043981484</v>
      </c>
      <c r="H665" s="22">
        <v>45763</v>
      </c>
      <c r="I665" s="20" t="s">
        <v>133</v>
      </c>
      <c r="J665" s="23">
        <v>2718032</v>
      </c>
      <c r="K665" s="24">
        <v>2027616</v>
      </c>
      <c r="L665" s="23">
        <v>2047988.9656978012</v>
      </c>
      <c r="M665" s="24">
        <v>2718032</v>
      </c>
      <c r="N665" s="25">
        <v>12.546434998500001</v>
      </c>
    </row>
    <row r="666" spans="2:14" x14ac:dyDescent="0.25">
      <c r="B666" s="127" t="s">
        <v>147</v>
      </c>
      <c r="C666" s="20" t="s">
        <v>130</v>
      </c>
      <c r="D666" s="21"/>
      <c r="E666" s="21" t="s">
        <v>131</v>
      </c>
      <c r="F666" s="20" t="s">
        <v>132</v>
      </c>
      <c r="G666" s="22">
        <v>44721.500578703701</v>
      </c>
      <c r="H666" s="22">
        <v>45274</v>
      </c>
      <c r="I666" s="20" t="s">
        <v>133</v>
      </c>
      <c r="J666" s="23">
        <v>1261779</v>
      </c>
      <c r="K666" s="24">
        <v>1034520</v>
      </c>
      <c r="L666" s="23">
        <v>1006483.3287562592</v>
      </c>
      <c r="M666" s="24">
        <v>1261779</v>
      </c>
      <c r="N666" s="25">
        <v>15.8617872</v>
      </c>
    </row>
    <row r="667" spans="2:14" x14ac:dyDescent="0.25">
      <c r="B667" s="127" t="s">
        <v>147</v>
      </c>
      <c r="C667" s="20" t="s">
        <v>130</v>
      </c>
      <c r="D667" s="21"/>
      <c r="E667" s="21" t="s">
        <v>131</v>
      </c>
      <c r="F667" s="20" t="s">
        <v>132</v>
      </c>
      <c r="G667" s="22">
        <v>44742.534259259264</v>
      </c>
      <c r="H667" s="22">
        <v>45274</v>
      </c>
      <c r="I667" s="20" t="s">
        <v>133</v>
      </c>
      <c r="J667" s="23">
        <v>8570686</v>
      </c>
      <c r="K667" s="24">
        <v>7040273</v>
      </c>
      <c r="L667" s="23">
        <v>7045430.3448632238</v>
      </c>
      <c r="M667" s="24">
        <v>8570686</v>
      </c>
      <c r="N667" s="25">
        <v>15.8581775427</v>
      </c>
    </row>
    <row r="668" spans="2:14" x14ac:dyDescent="0.25">
      <c r="B668" s="127" t="s">
        <v>147</v>
      </c>
      <c r="C668" s="20" t="s">
        <v>130</v>
      </c>
      <c r="D668" s="21"/>
      <c r="E668" s="21" t="s">
        <v>131</v>
      </c>
      <c r="F668" s="20" t="s">
        <v>132</v>
      </c>
      <c r="G668" s="22">
        <v>44742.540046296293</v>
      </c>
      <c r="H668" s="22">
        <v>46063</v>
      </c>
      <c r="I668" s="20" t="s">
        <v>133</v>
      </c>
      <c r="J668" s="23">
        <v>3047120</v>
      </c>
      <c r="K668" s="24">
        <v>2033752</v>
      </c>
      <c r="L668" s="23">
        <v>2034443.9794885244</v>
      </c>
      <c r="M668" s="24">
        <v>3047120</v>
      </c>
      <c r="N668" s="25">
        <v>14.747079014800001</v>
      </c>
    </row>
    <row r="669" spans="2:14" x14ac:dyDescent="0.25">
      <c r="B669" s="127" t="s">
        <v>147</v>
      </c>
      <c r="C669" s="20" t="s">
        <v>130</v>
      </c>
      <c r="D669" s="21"/>
      <c r="E669" s="21" t="s">
        <v>131</v>
      </c>
      <c r="F669" s="20" t="s">
        <v>132</v>
      </c>
      <c r="G669" s="22">
        <v>44750.622430555559</v>
      </c>
      <c r="H669" s="22">
        <v>45316</v>
      </c>
      <c r="I669" s="20" t="s">
        <v>133</v>
      </c>
      <c r="J669" s="23">
        <v>12574180</v>
      </c>
      <c r="K669" s="24">
        <v>10786918</v>
      </c>
      <c r="L669" s="23">
        <v>10372315.376338707</v>
      </c>
      <c r="M669" s="24">
        <v>12574180</v>
      </c>
      <c r="N669" s="25">
        <v>11.665609479</v>
      </c>
    </row>
    <row r="670" spans="2:14" x14ac:dyDescent="0.25">
      <c r="B670" s="127" t="s">
        <v>147</v>
      </c>
      <c r="C670" s="20" t="s">
        <v>130</v>
      </c>
      <c r="D670" s="21"/>
      <c r="E670" s="21" t="s">
        <v>131</v>
      </c>
      <c r="F670" s="20" t="s">
        <v>132</v>
      </c>
      <c r="G670" s="22">
        <v>44768.512094907412</v>
      </c>
      <c r="H670" s="22">
        <v>45763</v>
      </c>
      <c r="I670" s="20" t="s">
        <v>133</v>
      </c>
      <c r="J670" s="23">
        <v>2658196</v>
      </c>
      <c r="K670" s="24">
        <v>2004745</v>
      </c>
      <c r="L670" s="23">
        <v>2048379.7184138854</v>
      </c>
      <c r="M670" s="24">
        <v>2658196</v>
      </c>
      <c r="N670" s="25">
        <v>12.531102299700001</v>
      </c>
    </row>
    <row r="671" spans="2:14" x14ac:dyDescent="0.25">
      <c r="B671" s="127" t="s">
        <v>147</v>
      </c>
      <c r="C671" s="20" t="s">
        <v>130</v>
      </c>
      <c r="D671" s="21"/>
      <c r="E671" s="21" t="s">
        <v>131</v>
      </c>
      <c r="F671" s="20" t="s">
        <v>132</v>
      </c>
      <c r="G671" s="22">
        <v>44775.643125000002</v>
      </c>
      <c r="H671" s="22">
        <v>45763</v>
      </c>
      <c r="I671" s="20" t="s">
        <v>133</v>
      </c>
      <c r="J671" s="23">
        <v>2658196</v>
      </c>
      <c r="K671" s="24">
        <v>2008548</v>
      </c>
      <c r="L671" s="23">
        <v>2047927.7004943117</v>
      </c>
      <c r="M671" s="24">
        <v>2658196</v>
      </c>
      <c r="N671" s="25">
        <v>12.548839449900001</v>
      </c>
    </row>
    <row r="672" spans="2:14" x14ac:dyDescent="0.25">
      <c r="B672" s="127" t="s">
        <v>147</v>
      </c>
      <c r="C672" s="20" t="s">
        <v>130</v>
      </c>
      <c r="D672" s="21"/>
      <c r="E672" s="21" t="s">
        <v>131</v>
      </c>
      <c r="F672" s="20" t="s">
        <v>132</v>
      </c>
      <c r="G672" s="22">
        <v>44782.526087962957</v>
      </c>
      <c r="H672" s="22">
        <v>45771</v>
      </c>
      <c r="I672" s="20" t="s">
        <v>133</v>
      </c>
      <c r="J672" s="23">
        <v>7974577</v>
      </c>
      <c r="K672" s="24">
        <v>6023671</v>
      </c>
      <c r="L672" s="23">
        <v>6127865.3296927679</v>
      </c>
      <c r="M672" s="24">
        <v>7974577</v>
      </c>
      <c r="N672" s="25">
        <v>12.5490087271</v>
      </c>
    </row>
    <row r="673" spans="2:14" x14ac:dyDescent="0.25">
      <c r="B673" s="127" t="s">
        <v>147</v>
      </c>
      <c r="C673" s="20" t="s">
        <v>130</v>
      </c>
      <c r="D673" s="21"/>
      <c r="E673" s="21" t="s">
        <v>131</v>
      </c>
      <c r="F673" s="20" t="s">
        <v>132</v>
      </c>
      <c r="G673" s="22">
        <v>44785.509340277778</v>
      </c>
      <c r="H673" s="22">
        <v>45316</v>
      </c>
      <c r="I673" s="20" t="s">
        <v>133</v>
      </c>
      <c r="J673" s="23">
        <v>4882576</v>
      </c>
      <c r="K673" s="24">
        <v>4224247</v>
      </c>
      <c r="L673" s="23">
        <v>4151540.056621782</v>
      </c>
      <c r="M673" s="24">
        <v>4882576</v>
      </c>
      <c r="N673" s="25">
        <v>11.4402633905</v>
      </c>
    </row>
    <row r="674" spans="2:14" x14ac:dyDescent="0.25">
      <c r="B674" s="127" t="s">
        <v>147</v>
      </c>
      <c r="C674" s="20" t="s">
        <v>130</v>
      </c>
      <c r="D674" s="21"/>
      <c r="E674" s="21" t="s">
        <v>131</v>
      </c>
      <c r="F674" s="20" t="s">
        <v>132</v>
      </c>
      <c r="G674" s="22">
        <v>44792.513460648144</v>
      </c>
      <c r="H674" s="22">
        <v>45434</v>
      </c>
      <c r="I674" s="20" t="s">
        <v>133</v>
      </c>
      <c r="J674" s="23">
        <v>3852656</v>
      </c>
      <c r="K674" s="24">
        <v>3100727</v>
      </c>
      <c r="L674" s="23">
        <v>3044093.211664442</v>
      </c>
      <c r="M674" s="24">
        <v>3852656</v>
      </c>
      <c r="N674" s="25">
        <v>15.0281153318</v>
      </c>
    </row>
    <row r="675" spans="2:14" x14ac:dyDescent="0.25">
      <c r="B675" s="127" t="s">
        <v>147</v>
      </c>
      <c r="C675" s="20" t="s">
        <v>130</v>
      </c>
      <c r="D675" s="21"/>
      <c r="E675" s="21" t="s">
        <v>131</v>
      </c>
      <c r="F675" s="20" t="s">
        <v>132</v>
      </c>
      <c r="G675" s="22">
        <v>44803.505902777782</v>
      </c>
      <c r="H675" s="22">
        <v>45434</v>
      </c>
      <c r="I675" s="20" t="s">
        <v>133</v>
      </c>
      <c r="J675" s="23">
        <v>2497385</v>
      </c>
      <c r="K675" s="24">
        <v>2004685</v>
      </c>
      <c r="L675" s="23">
        <v>2029400.9912495217</v>
      </c>
      <c r="M675" s="24">
        <v>2497385</v>
      </c>
      <c r="N675" s="25">
        <v>15.0276964903</v>
      </c>
    </row>
    <row r="676" spans="2:14" x14ac:dyDescent="0.25">
      <c r="B676" s="127" t="s">
        <v>147</v>
      </c>
      <c r="C676" s="20" t="s">
        <v>130</v>
      </c>
      <c r="D676" s="21"/>
      <c r="E676" s="21" t="s">
        <v>131</v>
      </c>
      <c r="F676" s="20" t="s">
        <v>132</v>
      </c>
      <c r="G676" s="22">
        <v>44805.619918981487</v>
      </c>
      <c r="H676" s="22">
        <v>45434</v>
      </c>
      <c r="I676" s="20" t="s">
        <v>133</v>
      </c>
      <c r="J676" s="23">
        <v>7492148</v>
      </c>
      <c r="K676" s="24">
        <v>6018740</v>
      </c>
      <c r="L676" s="23">
        <v>6088228.1130473986</v>
      </c>
      <c r="M676" s="24">
        <v>7492148</v>
      </c>
      <c r="N676" s="25">
        <v>15.0268417597</v>
      </c>
    </row>
    <row r="677" spans="2:14" x14ac:dyDescent="0.25">
      <c r="B677" s="127" t="s">
        <v>147</v>
      </c>
      <c r="C677" s="20" t="s">
        <v>130</v>
      </c>
      <c r="D677" s="21"/>
      <c r="E677" s="21" t="s">
        <v>131</v>
      </c>
      <c r="F677" s="20" t="s">
        <v>132</v>
      </c>
      <c r="G677" s="22">
        <v>44817.616724537038</v>
      </c>
      <c r="H677" s="22">
        <v>45274</v>
      </c>
      <c r="I677" s="20" t="s">
        <v>133</v>
      </c>
      <c r="J677" s="23">
        <v>4897534</v>
      </c>
      <c r="K677" s="24">
        <v>4146302</v>
      </c>
      <c r="L677" s="23">
        <v>4025915.5261856946</v>
      </c>
      <c r="M677" s="24">
        <v>4897534</v>
      </c>
      <c r="N677" s="25">
        <v>15.864414572699999</v>
      </c>
    </row>
    <row r="678" spans="2:14" x14ac:dyDescent="0.25">
      <c r="B678" s="127" t="s">
        <v>147</v>
      </c>
      <c r="C678" s="20" t="s">
        <v>130</v>
      </c>
      <c r="D678" s="21"/>
      <c r="E678" s="21" t="s">
        <v>131</v>
      </c>
      <c r="F678" s="20" t="s">
        <v>132</v>
      </c>
      <c r="G678" s="22">
        <v>44840.535023148142</v>
      </c>
      <c r="H678" s="22">
        <v>45763</v>
      </c>
      <c r="I678" s="20" t="s">
        <v>133</v>
      </c>
      <c r="J678" s="23">
        <v>33227395</v>
      </c>
      <c r="K678" s="24">
        <v>25641096</v>
      </c>
      <c r="L678" s="23">
        <v>25599119.780777644</v>
      </c>
      <c r="M678" s="24">
        <v>33227395</v>
      </c>
      <c r="N678" s="25">
        <v>12.548665404299999</v>
      </c>
    </row>
    <row r="679" spans="2:14" x14ac:dyDescent="0.25">
      <c r="B679" s="127" t="s">
        <v>147</v>
      </c>
      <c r="C679" s="20" t="s">
        <v>130</v>
      </c>
      <c r="D679" s="21"/>
      <c r="E679" s="21" t="s">
        <v>131</v>
      </c>
      <c r="F679" s="20" t="s">
        <v>132</v>
      </c>
      <c r="G679" s="22">
        <v>44865.595173611116</v>
      </c>
      <c r="H679" s="22">
        <v>45468</v>
      </c>
      <c r="I679" s="20" t="s">
        <v>133</v>
      </c>
      <c r="J679" s="23">
        <v>12399656</v>
      </c>
      <c r="K679" s="24">
        <v>10386083</v>
      </c>
      <c r="L679" s="23">
        <v>10136748.359113418</v>
      </c>
      <c r="M679" s="24">
        <v>12399656</v>
      </c>
      <c r="N679" s="25">
        <v>12.5484460592</v>
      </c>
    </row>
    <row r="680" spans="2:14" x14ac:dyDescent="0.25">
      <c r="B680" s="127" t="s">
        <v>147</v>
      </c>
      <c r="C680" s="20" t="s">
        <v>130</v>
      </c>
      <c r="D680" s="21"/>
      <c r="E680" s="21" t="s">
        <v>131</v>
      </c>
      <c r="F680" s="20" t="s">
        <v>132</v>
      </c>
      <c r="G680" s="22">
        <v>44880.529467592591</v>
      </c>
      <c r="H680" s="22">
        <v>45434</v>
      </c>
      <c r="I680" s="20" t="s">
        <v>133</v>
      </c>
      <c r="J680" s="23">
        <v>6243459</v>
      </c>
      <c r="K680" s="24">
        <v>5162021</v>
      </c>
      <c r="L680" s="23">
        <v>5073537.3818662623</v>
      </c>
      <c r="M680" s="24">
        <v>6243459</v>
      </c>
      <c r="N680" s="25">
        <v>15.026364922500001</v>
      </c>
    </row>
    <row r="681" spans="2:14" x14ac:dyDescent="0.25">
      <c r="B681" s="127" t="s">
        <v>147</v>
      </c>
      <c r="C681" s="20" t="s">
        <v>130</v>
      </c>
      <c r="D681" s="21"/>
      <c r="E681" s="21" t="s">
        <v>131</v>
      </c>
      <c r="F681" s="20" t="s">
        <v>132</v>
      </c>
      <c r="G681" s="22">
        <v>44890.520590277774</v>
      </c>
      <c r="H681" s="22">
        <v>45274</v>
      </c>
      <c r="I681" s="20" t="s">
        <v>133</v>
      </c>
      <c r="J681" s="23">
        <v>8308905</v>
      </c>
      <c r="K681" s="24">
        <v>7204247</v>
      </c>
      <c r="L681" s="23">
        <v>7045506.0916099213</v>
      </c>
      <c r="M681" s="24">
        <v>8308905</v>
      </c>
      <c r="N681" s="25">
        <v>15.852115750299999</v>
      </c>
    </row>
    <row r="682" spans="2:14" x14ac:dyDescent="0.25">
      <c r="B682" s="127" t="s">
        <v>147</v>
      </c>
      <c r="C682" s="20" t="s">
        <v>130</v>
      </c>
      <c r="D682" s="21"/>
      <c r="E682" s="21" t="s">
        <v>131</v>
      </c>
      <c r="F682" s="20" t="s">
        <v>132</v>
      </c>
      <c r="G682" s="22">
        <v>44909.561898148146</v>
      </c>
      <c r="H682" s="22">
        <v>45434</v>
      </c>
      <c r="I682" s="20" t="s">
        <v>133</v>
      </c>
      <c r="J682" s="23">
        <v>12131644</v>
      </c>
      <c r="K682" s="24">
        <v>10081986</v>
      </c>
      <c r="L682" s="23">
        <v>10147368.684416935</v>
      </c>
      <c r="M682" s="24">
        <v>12131644</v>
      </c>
      <c r="N682" s="25">
        <v>15.0209778547</v>
      </c>
    </row>
    <row r="683" spans="2:14" x14ac:dyDescent="0.25">
      <c r="B683" s="127" t="s">
        <v>147</v>
      </c>
      <c r="C683" s="20" t="s">
        <v>130</v>
      </c>
      <c r="D683" s="21"/>
      <c r="E683" s="21" t="s">
        <v>131</v>
      </c>
      <c r="F683" s="20" t="s">
        <v>132</v>
      </c>
      <c r="G683" s="22">
        <v>44915.502314814818</v>
      </c>
      <c r="H683" s="22">
        <v>45316</v>
      </c>
      <c r="I683" s="20" t="s">
        <v>133</v>
      </c>
      <c r="J683" s="23">
        <v>42619315</v>
      </c>
      <c r="K683" s="24">
        <v>36785589</v>
      </c>
      <c r="L683" s="23">
        <v>36942509.235514812</v>
      </c>
      <c r="M683" s="24">
        <v>42619315</v>
      </c>
      <c r="N683" s="25">
        <v>15.569016337400001</v>
      </c>
    </row>
    <row r="684" spans="2:14" x14ac:dyDescent="0.25">
      <c r="B684" s="127" t="s">
        <v>147</v>
      </c>
      <c r="C684" s="20" t="s">
        <v>130</v>
      </c>
      <c r="D684" s="21"/>
      <c r="E684" s="21" t="s">
        <v>131</v>
      </c>
      <c r="F684" s="20" t="s">
        <v>132</v>
      </c>
      <c r="G684" s="22">
        <v>44993.610173611109</v>
      </c>
      <c r="H684" s="22">
        <v>45763</v>
      </c>
      <c r="I684" s="20" t="s">
        <v>133</v>
      </c>
      <c r="J684" s="23">
        <v>6346301</v>
      </c>
      <c r="K684" s="24">
        <v>5080549</v>
      </c>
      <c r="L684" s="23">
        <v>5120063.4628162356</v>
      </c>
      <c r="M684" s="24">
        <v>6346301</v>
      </c>
      <c r="N684" s="25">
        <v>12.544905543300001</v>
      </c>
    </row>
    <row r="685" spans="2:14" x14ac:dyDescent="0.25">
      <c r="B685" s="127" t="s">
        <v>147</v>
      </c>
      <c r="C685" s="20" t="s">
        <v>130</v>
      </c>
      <c r="D685" s="21"/>
      <c r="E685" s="21" t="s">
        <v>131</v>
      </c>
      <c r="F685" s="20" t="s">
        <v>132</v>
      </c>
      <c r="G685" s="22">
        <v>45036.536064814813</v>
      </c>
      <c r="H685" s="22">
        <v>45274</v>
      </c>
      <c r="I685" s="20" t="s">
        <v>133</v>
      </c>
      <c r="J685" s="23">
        <v>1112191</v>
      </c>
      <c r="K685" s="24">
        <v>1014384</v>
      </c>
      <c r="L685" s="23">
        <v>1006529.2845278622</v>
      </c>
      <c r="M685" s="24">
        <v>1112191</v>
      </c>
      <c r="N685" s="25">
        <v>15.8360449125</v>
      </c>
    </row>
    <row r="686" spans="2:14" x14ac:dyDescent="0.25">
      <c r="B686" s="127" t="s">
        <v>147</v>
      </c>
      <c r="C686" s="20" t="s">
        <v>130</v>
      </c>
      <c r="D686" s="21"/>
      <c r="E686" s="21" t="s">
        <v>131</v>
      </c>
      <c r="F686" s="20" t="s">
        <v>132</v>
      </c>
      <c r="G686" s="22">
        <v>45069.606747685189</v>
      </c>
      <c r="H686" s="22">
        <v>45763</v>
      </c>
      <c r="I686" s="20" t="s">
        <v>133</v>
      </c>
      <c r="J686" s="23">
        <v>130130960</v>
      </c>
      <c r="K686" s="24">
        <v>106173699</v>
      </c>
      <c r="L686" s="23">
        <v>107521607.01981962</v>
      </c>
      <c r="M686" s="24">
        <v>130130960</v>
      </c>
      <c r="N686" s="25">
        <v>12.5447052717</v>
      </c>
    </row>
    <row r="687" spans="2:14" x14ac:dyDescent="0.25">
      <c r="B687" s="127" t="s">
        <v>147</v>
      </c>
      <c r="C687" s="20" t="s">
        <v>130</v>
      </c>
      <c r="D687" s="21"/>
      <c r="E687" s="21" t="s">
        <v>131</v>
      </c>
      <c r="F687" s="20" t="s">
        <v>132</v>
      </c>
      <c r="G687" s="22">
        <v>45075.554432870362</v>
      </c>
      <c r="H687" s="22">
        <v>45763</v>
      </c>
      <c r="I687" s="20" t="s">
        <v>133</v>
      </c>
      <c r="J687" s="23">
        <v>127652272</v>
      </c>
      <c r="K687" s="24">
        <v>104354520</v>
      </c>
      <c r="L687" s="23">
        <v>105474115.25794505</v>
      </c>
      <c r="M687" s="24">
        <v>127652272</v>
      </c>
      <c r="N687" s="25">
        <v>12.5442928076</v>
      </c>
    </row>
    <row r="688" spans="2:14" x14ac:dyDescent="0.25">
      <c r="B688" s="127" t="s">
        <v>147</v>
      </c>
      <c r="C688" s="20" t="s">
        <v>130</v>
      </c>
      <c r="D688" s="21"/>
      <c r="E688" s="21" t="s">
        <v>131</v>
      </c>
      <c r="F688" s="20" t="s">
        <v>132</v>
      </c>
      <c r="G688" s="22">
        <v>45084.54310185185</v>
      </c>
      <c r="H688" s="22">
        <v>45316</v>
      </c>
      <c r="I688" s="20" t="s">
        <v>133</v>
      </c>
      <c r="J688" s="23">
        <v>11103220</v>
      </c>
      <c r="K688" s="24">
        <v>10381686</v>
      </c>
      <c r="L688" s="23">
        <v>10373100.422704048</v>
      </c>
      <c r="M688" s="24">
        <v>11103220</v>
      </c>
      <c r="N688" s="25">
        <v>11.638506054900001</v>
      </c>
    </row>
    <row r="689" spans="2:14" x14ac:dyDescent="0.25">
      <c r="B689" s="127" t="s">
        <v>147</v>
      </c>
      <c r="C689" s="20" t="s">
        <v>130</v>
      </c>
      <c r="D689" s="21"/>
      <c r="E689" s="21" t="s">
        <v>131</v>
      </c>
      <c r="F689" s="20" t="s">
        <v>132</v>
      </c>
      <c r="G689" s="22">
        <v>45093.604525462964</v>
      </c>
      <c r="H689" s="22">
        <v>45434</v>
      </c>
      <c r="I689" s="20" t="s">
        <v>133</v>
      </c>
      <c r="J689" s="23">
        <v>3426328</v>
      </c>
      <c r="K689" s="24">
        <v>3026939</v>
      </c>
      <c r="L689" s="23">
        <v>3044300.7766798194</v>
      </c>
      <c r="M689" s="24">
        <v>3426328</v>
      </c>
      <c r="N689" s="25">
        <v>15.015434622800001</v>
      </c>
    </row>
    <row r="690" spans="2:14" x14ac:dyDescent="0.25">
      <c r="B690" s="127" t="s">
        <v>147</v>
      </c>
      <c r="C690" s="20" t="s">
        <v>130</v>
      </c>
      <c r="D690" s="21"/>
      <c r="E690" s="21" t="s">
        <v>131</v>
      </c>
      <c r="F690" s="20" t="s">
        <v>132</v>
      </c>
      <c r="G690" s="22">
        <v>45138.534664351857</v>
      </c>
      <c r="H690" s="22">
        <v>45274</v>
      </c>
      <c r="I690" s="20" t="s">
        <v>133</v>
      </c>
      <c r="J690" s="23">
        <v>36543014</v>
      </c>
      <c r="K690" s="24">
        <v>35002970</v>
      </c>
      <c r="L690" s="23">
        <v>34424083.042805985</v>
      </c>
      <c r="M690" s="24">
        <v>36543014</v>
      </c>
      <c r="N690" s="25">
        <v>12.564113736199999</v>
      </c>
    </row>
    <row r="691" spans="2:14" x14ac:dyDescent="0.25">
      <c r="B691" s="127" t="s">
        <v>147</v>
      </c>
      <c r="C691" s="20" t="s">
        <v>130</v>
      </c>
      <c r="D691" s="21"/>
      <c r="E691" s="21" t="s">
        <v>131</v>
      </c>
      <c r="F691" s="20" t="s">
        <v>132</v>
      </c>
      <c r="G691" s="22">
        <v>45145.608993055561</v>
      </c>
      <c r="H691" s="22">
        <v>45274</v>
      </c>
      <c r="I691" s="20" t="s">
        <v>133</v>
      </c>
      <c r="J691" s="23">
        <v>107479452</v>
      </c>
      <c r="K691" s="24">
        <v>103185582</v>
      </c>
      <c r="L691" s="23">
        <v>101248316.56908664</v>
      </c>
      <c r="M691" s="24">
        <v>107479452</v>
      </c>
      <c r="N691" s="25">
        <v>12.558627724600001</v>
      </c>
    </row>
    <row r="692" spans="2:14" x14ac:dyDescent="0.25">
      <c r="B692" s="127" t="s">
        <v>147</v>
      </c>
      <c r="C692" s="20" t="s">
        <v>130</v>
      </c>
      <c r="D692" s="21"/>
      <c r="E692" s="21" t="s">
        <v>131</v>
      </c>
      <c r="F692" s="20" t="s">
        <v>132</v>
      </c>
      <c r="G692" s="22">
        <v>45175.52685185185</v>
      </c>
      <c r="H692" s="22">
        <v>45274</v>
      </c>
      <c r="I692" s="20" t="s">
        <v>133</v>
      </c>
      <c r="J692" s="23">
        <v>16121918</v>
      </c>
      <c r="K692" s="24">
        <v>15511644</v>
      </c>
      <c r="L692" s="23">
        <v>15097776.810475575</v>
      </c>
      <c r="M692" s="24">
        <v>16121918</v>
      </c>
      <c r="N692" s="25">
        <v>15.84225595</v>
      </c>
    </row>
    <row r="693" spans="2:14" x14ac:dyDescent="0.25">
      <c r="B693" s="127" t="s">
        <v>147</v>
      </c>
      <c r="C693" s="20" t="s">
        <v>130</v>
      </c>
      <c r="D693" s="21"/>
      <c r="E693" s="21" t="s">
        <v>131</v>
      </c>
      <c r="F693" s="20" t="s">
        <v>132</v>
      </c>
      <c r="G693" s="22">
        <v>45176.521689814814</v>
      </c>
      <c r="H693" s="22">
        <v>45274</v>
      </c>
      <c r="I693" s="20" t="s">
        <v>133</v>
      </c>
      <c r="J693" s="23">
        <v>42991780</v>
      </c>
      <c r="K693" s="24">
        <v>41380822</v>
      </c>
      <c r="L693" s="23">
        <v>40260559.760975078</v>
      </c>
      <c r="M693" s="24">
        <v>42991780</v>
      </c>
      <c r="N693" s="25">
        <v>15.844745039899999</v>
      </c>
    </row>
    <row r="694" spans="2:14" x14ac:dyDescent="0.25">
      <c r="B694" s="127" t="s">
        <v>147</v>
      </c>
      <c r="C694" s="20" t="s">
        <v>130</v>
      </c>
      <c r="D694" s="21"/>
      <c r="E694" s="21" t="s">
        <v>131</v>
      </c>
      <c r="F694" s="20" t="s">
        <v>132</v>
      </c>
      <c r="G694" s="22">
        <v>45189.60696759259</v>
      </c>
      <c r="H694" s="22">
        <v>45274</v>
      </c>
      <c r="I694" s="20" t="s">
        <v>133</v>
      </c>
      <c r="J694" s="23">
        <v>25934932</v>
      </c>
      <c r="K694" s="24">
        <v>25061644</v>
      </c>
      <c r="L694" s="23">
        <v>25162838.287674256</v>
      </c>
      <c r="M694" s="24">
        <v>25934932</v>
      </c>
      <c r="N694" s="25">
        <v>15.8450204134</v>
      </c>
    </row>
    <row r="695" spans="2:14" ht="15.75" thickBot="1" x14ac:dyDescent="0.3">
      <c r="B695" s="29"/>
      <c r="C695" s="30"/>
      <c r="D695" s="30"/>
      <c r="E695" s="30"/>
      <c r="F695" s="30"/>
      <c r="G695" s="30"/>
      <c r="H695" s="166" t="s">
        <v>134</v>
      </c>
      <c r="I695" s="166"/>
      <c r="J695" s="28">
        <f>SUM(J327:J694)</f>
        <v>8582925429.3838739</v>
      </c>
      <c r="K695" s="28">
        <f>SUM(K327:K694)</f>
        <v>6270748641</v>
      </c>
      <c r="L695" s="28">
        <f>SUM(L327:L694)</f>
        <v>6258280252.3750763</v>
      </c>
      <c r="M695" s="28">
        <f>SUM(M327:M694)</f>
        <v>8582925429.3838739</v>
      </c>
      <c r="N695" s="31"/>
    </row>
    <row r="696" spans="2:14" ht="15.75" thickTop="1" x14ac:dyDescent="0.25"/>
  </sheetData>
  <mergeCells count="4">
    <mergeCell ref="H695:I695"/>
    <mergeCell ref="B323:N324"/>
    <mergeCell ref="H317:I317"/>
    <mergeCell ref="B7:N8"/>
  </mergeCells>
  <hyperlinks>
    <hyperlink ref="A1" location="INDICE!A1" display="INDICE" xr:uid="{75911643-DC3D-4121-B4E2-AF1F396436B5}"/>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E77BD-E3A1-4059-B31C-C203B2C680E3}">
  <dimension ref="C2:F24"/>
  <sheetViews>
    <sheetView workbookViewId="0">
      <selection activeCell="E9" sqref="E9"/>
    </sheetView>
  </sheetViews>
  <sheetFormatPr baseColWidth="10" defaultRowHeight="15" x14ac:dyDescent="0.25"/>
  <cols>
    <col min="3" max="3" width="28.42578125" bestFit="1" customWidth="1"/>
    <col min="5" max="5" width="13.5703125" bestFit="1" customWidth="1"/>
  </cols>
  <sheetData>
    <row r="2" spans="3:6" x14ac:dyDescent="0.25">
      <c r="C2" s="1" t="s">
        <v>115</v>
      </c>
      <c r="D2" t="s">
        <v>142</v>
      </c>
      <c r="E2" s="2">
        <f>+SUMIF('06'!$C$11:$C$316,Hoja1!C2,'06'!$L$11:$L$316)</f>
        <v>702051810.37</v>
      </c>
      <c r="F2" s="4">
        <f>+E2/$E$24</f>
        <v>6.7500420822493287E-2</v>
      </c>
    </row>
    <row r="3" spans="3:6" x14ac:dyDescent="0.25">
      <c r="C3" s="1" t="s">
        <v>116</v>
      </c>
      <c r="D3" t="s">
        <v>142</v>
      </c>
      <c r="E3" s="2">
        <f>+SUMIF('06'!$C$11:$C$316,Hoja1!C3,'06'!$L$11:$L$316)</f>
        <v>0</v>
      </c>
      <c r="F3" s="4">
        <f t="shared" ref="F3:F23" si="0">+E3/$E$24</f>
        <v>0</v>
      </c>
    </row>
    <row r="4" spans="3:6" x14ac:dyDescent="0.25">
      <c r="C4" s="1" t="s">
        <v>117</v>
      </c>
      <c r="D4" t="s">
        <v>142</v>
      </c>
      <c r="E4" s="2">
        <f>+SUMIF('06'!$C$11:$C$316,Hoja1!C4,'06'!$L$11:$L$316)</f>
        <v>0</v>
      </c>
      <c r="F4" s="4">
        <f t="shared" si="0"/>
        <v>0</v>
      </c>
    </row>
    <row r="5" spans="3:6" x14ac:dyDescent="0.25">
      <c r="C5" s="1" t="s">
        <v>118</v>
      </c>
      <c r="D5" t="s">
        <v>142</v>
      </c>
      <c r="E5" s="2">
        <f>+SUMIF('06'!$C$11:$C$316,Hoja1!C5,'06'!$L$11:$L$316)</f>
        <v>0</v>
      </c>
      <c r="F5" s="4">
        <f t="shared" si="0"/>
        <v>0</v>
      </c>
    </row>
    <row r="6" spans="3:6" x14ac:dyDescent="0.25">
      <c r="C6" s="1" t="s">
        <v>119</v>
      </c>
      <c r="D6" t="s">
        <v>142</v>
      </c>
      <c r="E6" s="2">
        <f>+SUMIF('06'!$C$11:$C$316,Hoja1!C6,'06'!$L$11:$L$316)</f>
        <v>0</v>
      </c>
      <c r="F6" s="4">
        <f t="shared" si="0"/>
        <v>0</v>
      </c>
    </row>
    <row r="7" spans="3:6" x14ac:dyDescent="0.25">
      <c r="C7" s="1" t="s">
        <v>120</v>
      </c>
      <c r="D7" t="s">
        <v>142</v>
      </c>
      <c r="E7" s="2">
        <f>+SUMIF('06'!$C$11:$C$316,Hoja1!C7,'06'!$L$11:$L$316)</f>
        <v>0</v>
      </c>
      <c r="F7" s="4">
        <f t="shared" si="0"/>
        <v>0</v>
      </c>
    </row>
    <row r="8" spans="3:6" x14ac:dyDescent="0.25">
      <c r="C8" s="1" t="s">
        <v>121</v>
      </c>
      <c r="D8" t="s">
        <v>142</v>
      </c>
      <c r="E8" s="2">
        <f>+SUMIF('06'!$C$11:$C$316,Hoja1!C8,'06'!$L$11:$L$316)</f>
        <v>1357815775.5400002</v>
      </c>
      <c r="F8" s="4">
        <f t="shared" si="0"/>
        <v>0.13055038801205635</v>
      </c>
    </row>
    <row r="9" spans="3:6" x14ac:dyDescent="0.25">
      <c r="C9" s="1" t="s">
        <v>136</v>
      </c>
      <c r="D9" t="s">
        <v>144</v>
      </c>
      <c r="E9" s="2">
        <f>+SUMIF('06'!$C$11:$C$316,Hoja1!C9,'06'!$L$11:$L$316)</f>
        <v>0</v>
      </c>
      <c r="F9" s="4">
        <f t="shared" si="0"/>
        <v>0</v>
      </c>
    </row>
    <row r="10" spans="3:6" x14ac:dyDescent="0.25">
      <c r="C10" s="1" t="s">
        <v>122</v>
      </c>
      <c r="D10" t="s">
        <v>142</v>
      </c>
      <c r="E10" s="2">
        <f>+SUMIF('06'!$C$11:$C$316,Hoja1!C10,'06'!$L$11:$L$316)</f>
        <v>1224879299.8099999</v>
      </c>
      <c r="F10" s="4">
        <f t="shared" si="0"/>
        <v>0.11776889821046316</v>
      </c>
    </row>
    <row r="11" spans="3:6" x14ac:dyDescent="0.25">
      <c r="C11" s="1" t="s">
        <v>137</v>
      </c>
      <c r="D11" t="s">
        <v>142</v>
      </c>
      <c r="E11" s="2">
        <f>+SUMIF('06'!$C$11:$C$316,Hoja1!C11,'06'!$L$11:$L$316)</f>
        <v>0</v>
      </c>
      <c r="F11" s="4">
        <f t="shared" si="0"/>
        <v>0</v>
      </c>
    </row>
    <row r="12" spans="3:6" x14ac:dyDescent="0.25">
      <c r="C12" s="1" t="s">
        <v>123</v>
      </c>
      <c r="D12" t="s">
        <v>142</v>
      </c>
      <c r="E12" s="2">
        <f>+SUMIF('06'!$C$11:$C$316,Hoja1!C12,'06'!$L$11:$L$316)</f>
        <v>0</v>
      </c>
      <c r="F12" s="4">
        <f t="shared" si="0"/>
        <v>0</v>
      </c>
    </row>
    <row r="13" spans="3:6" x14ac:dyDescent="0.25">
      <c r="C13" s="1" t="s">
        <v>138</v>
      </c>
      <c r="D13" t="s">
        <v>142</v>
      </c>
      <c r="E13" s="2">
        <f>+SUMIF('06'!$C$11:$C$316,Hoja1!C13,'06'!$L$11:$L$316)</f>
        <v>1368773116.0700002</v>
      </c>
      <c r="F13" s="4">
        <f t="shared" si="0"/>
        <v>0.13160390726226745</v>
      </c>
    </row>
    <row r="14" spans="3:6" x14ac:dyDescent="0.25">
      <c r="C14" s="1" t="s">
        <v>124</v>
      </c>
      <c r="D14" t="s">
        <v>142</v>
      </c>
      <c r="E14" s="2">
        <f>+SUMIF('06'!$C$11:$C$316,Hoja1!C14,'06'!$L$11:$L$316)</f>
        <v>1528264550.23</v>
      </c>
      <c r="F14" s="4">
        <f t="shared" si="0"/>
        <v>0.14693858593464226</v>
      </c>
    </row>
    <row r="15" spans="3:6" x14ac:dyDescent="0.25">
      <c r="C15" s="1" t="s">
        <v>125</v>
      </c>
      <c r="D15" t="s">
        <v>143</v>
      </c>
      <c r="E15" s="2">
        <f>+SUMIF('06'!$C$11:$C$316,Hoja1!C15,'06'!$L$11:$L$316)</f>
        <v>656786010.00999999</v>
      </c>
      <c r="F15" s="4">
        <f t="shared" si="0"/>
        <v>6.3148234092062855E-2</v>
      </c>
    </row>
    <row r="16" spans="3:6" x14ac:dyDescent="0.25">
      <c r="C16" s="1" t="s">
        <v>126</v>
      </c>
      <c r="D16" t="s">
        <v>142</v>
      </c>
      <c r="E16" s="2">
        <f>+SUMIF('06'!$C$11:$C$316,Hoja1!C16,'06'!$L$11:$L$316)</f>
        <v>207127837.24000001</v>
      </c>
      <c r="F16" s="4">
        <f t="shared" si="0"/>
        <v>1.9914792571198447E-2</v>
      </c>
    </row>
    <row r="17" spans="3:6" x14ac:dyDescent="0.25">
      <c r="C17" s="1" t="s">
        <v>127</v>
      </c>
      <c r="D17" t="s">
        <v>143</v>
      </c>
      <c r="E17" s="2">
        <f>+SUMIF('06'!$C$11:$C$316,Hoja1!C17,'06'!$L$11:$L$316)</f>
        <v>485922363.08000004</v>
      </c>
      <c r="F17" s="4">
        <f t="shared" si="0"/>
        <v>4.6720147303193939E-2</v>
      </c>
    </row>
    <row r="18" spans="3:6" x14ac:dyDescent="0.25">
      <c r="C18" s="1" t="s">
        <v>139</v>
      </c>
      <c r="D18" t="s">
        <v>142</v>
      </c>
      <c r="E18" s="2">
        <f>+SUMIF('06'!$C$11:$C$316,Hoja1!C18,'06'!$L$11:$L$316)</f>
        <v>0</v>
      </c>
      <c r="F18" s="4">
        <f t="shared" si="0"/>
        <v>0</v>
      </c>
    </row>
    <row r="19" spans="3:6" x14ac:dyDescent="0.25">
      <c r="C19" s="1" t="s">
        <v>128</v>
      </c>
      <c r="D19" t="s">
        <v>142</v>
      </c>
      <c r="E19" s="2">
        <f>+SUMIF('06'!$C$11:$C$316,Hoja1!C19,'06'!$L$11:$L$316)</f>
        <v>1008690208.09</v>
      </c>
      <c r="F19" s="4">
        <f t="shared" si="0"/>
        <v>9.6982890037303163E-2</v>
      </c>
    </row>
    <row r="20" spans="3:6" x14ac:dyDescent="0.25">
      <c r="C20" s="1" t="s">
        <v>140</v>
      </c>
      <c r="D20" t="s">
        <v>142</v>
      </c>
      <c r="E20" s="2">
        <f>+SUMIF('06'!$C$11:$C$316,Hoja1!C20,'06'!$L$11:$L$316)</f>
        <v>0</v>
      </c>
      <c r="F20" s="4">
        <f t="shared" si="0"/>
        <v>0</v>
      </c>
    </row>
    <row r="21" spans="3:6" x14ac:dyDescent="0.25">
      <c r="C21" s="1" t="s">
        <v>129</v>
      </c>
      <c r="D21" t="s">
        <v>142</v>
      </c>
      <c r="E21" s="2">
        <f>+SUMIF('06'!$C$11:$C$316,Hoja1!C21,'06'!$L$11:$L$316)</f>
        <v>1039860867.9599999</v>
      </c>
      <c r="F21" s="4">
        <f t="shared" si="0"/>
        <v>9.9979866367911743E-2</v>
      </c>
    </row>
    <row r="22" spans="3:6" x14ac:dyDescent="0.25">
      <c r="C22" s="1" t="s">
        <v>141</v>
      </c>
      <c r="D22" t="s">
        <v>143</v>
      </c>
      <c r="E22" s="2">
        <f>+SUMIF('06'!$C$11:$C$316,Hoja1!C22,'06'!$L$11:$L$316)</f>
        <v>820530880.41999996</v>
      </c>
      <c r="F22" s="4">
        <f t="shared" si="0"/>
        <v>7.8891869386407423E-2</v>
      </c>
    </row>
    <row r="23" spans="3:6" x14ac:dyDescent="0.25">
      <c r="C23" s="1" t="s">
        <v>130</v>
      </c>
      <c r="D23" t="s">
        <v>142</v>
      </c>
      <c r="E23" s="2">
        <f>+SUMIF('06'!$C$11:$C$316,Hoja1!C23,'06'!$L$11:$L$316)</f>
        <v>0</v>
      </c>
      <c r="F23" s="4">
        <f t="shared" si="0"/>
        <v>0</v>
      </c>
    </row>
    <row r="24" spans="3:6" x14ac:dyDescent="0.25">
      <c r="E24" s="3">
        <f>SUM(E2:E23)</f>
        <v>10400702718.82</v>
      </c>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4nFfH1IIytoU+8io7IA3nDO32166DqJf7FGYLVkR3qs=</DigestValue>
    </Reference>
    <Reference Type="http://www.w3.org/2000/09/xmldsig#Object" URI="#idOfficeObject">
      <DigestMethod Algorithm="http://www.w3.org/2001/04/xmlenc#sha256"/>
      <DigestValue>6szIHQYCDs9tZfyAEG8s43L1Xg6lWFblLlApCYZPnrk=</DigestValue>
    </Reference>
    <Reference Type="http://uri.etsi.org/01903#SignedProperties" URI="#idSignedProperties">
      <Transforms>
        <Transform Algorithm="http://www.w3.org/TR/2001/REC-xml-c14n-20010315"/>
      </Transforms>
      <DigestMethod Algorithm="http://www.w3.org/2001/04/xmlenc#sha256"/>
      <DigestValue>l1jbPc+3bhJV3MtztWJe55aV8IW81P7wTih08QTgR7s=</DigestValue>
    </Reference>
  </SignedInfo>
  <SignatureValue>XbbF9pv4MUcF6AqvDOA6HnwNsLjI+B5Q5S7NrmesVnNg3D9tMoq1si5sv2Sd745qvqZQFtlxxzlx
izrTxbh4Dnf4JOF4wZiD/A7hapa84xnhoIDv3kLgJvuUka3HS04Gz2qwr1cALej71+RqhScKeoAD
kpKimB0pnSe1swcMzYamGy7SVkZLGAJOl3aQyL927xCdd3if6n5/2M9MrwC1bh3eGGBaD+lE97/Y
01XzgTegvTP56FuWm7gXaszZtaZDt6VkD3Oqk0vnqhC6jHsqgPaLZmR5v0eoYHXd+KqHFQLBzSq7
S9J6jZe88nv4hJAktUbJzE/AnGtxksBdSOrR+w==</SignatureValue>
  <KeyInfo>
    <X509Data>
      <X509Certificate>MIIIgzCCBmugAwIBAgIICXObfQmYPu8wDQYJKoZIhvcNAQELBQAwWjEaMBgGA1UEAwwRQ0EtRE9DVU1FTlRBIFMuQS4xFjAUBgNVBAUTDVJVQzgwMDUwMTcyLTExFzAVBgNVBAoMDkRPQ1VNRU5UQSBTLkEuMQswCQYDVQQGEwJQWTAeFw0yMzA1MTcxNTA0MDBaFw0yNTA1MTYxNTA0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L5FcC3VPRURSFu03HWE9gpVzS5E1U7oE7KyAazcSaMTXYguQ4E5Xt8W416vNStK6KqZeZ56rASRh8EvryIodxPjrV3Ng0u3+u1kEY6VLVqFU466lyIJ/gshpb8hS0Xlry30g1cJ2dDqQ8KvHosAb/2J32yWAGD12xt1jC4BJ1GNUxGbsWRD3zMkcreGKaxddDeiN9HsmTvhwFGq40/pkNob5udx4AvUWzjFyu+clRHQn6xcJHvpImuRf75HR4L16YRvrrdXmeQ2Occ8Wlh0OLDLqyRuLmDeWijnB+lCwMFy00rjhjjGau2jHFT6xR481lDkBDYJJdX234qiqLR2BR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BYS7htHzCcTmA/B2f2PL1tE05QQMA4GA1UdDwEB/wQEAwIF4DANBgkqhkiG9w0BAQsFAAOCAgEAGfc0JsKLIijtDZ00AGIdbj6LX6EpILQ1n9Gh28V0hOOJWENsVC7d0luPwaBlSTrv128WwVKlEG4N0G2MJGmwVF4taOfTrKIoR7UbmjeMKkPGORT0C988Qi1y/QtsLYBe1f7l+5QLV8iZTVM6s3Z4uYNGJCbZ2zROainnSY3YKuEL9LFeJ3mAtoMJfPQZQcBbMZCquqOe+/u5Wi2LimP9Yrt7utW4GVZmmDgXTgnmbnvh8P/Hn6r0Gqc/NeYGcKzDt5dUHpgJaMRXFtYkYKB7DZ5KQRFxCWlbir19Y9LRBcTbaPBiVIy7wSomVJqYpC4tboQQ/hVv0Ld8Vbf0EZBEfe/XWD9S47DtBhYyNHQPLRXrSj0/uU8vQm/5Gel1v1U/3GhoNU1vtlnPvAluY5IXoBnsad8W9BJRF9Xnqih6HvmmxLj4yIJFoHXyUafhbaISL9pvtfkHQBRM22+ztUwb+9AgN+4YQUN9X1Q3H8Kd83hBnKqd6jgQ34I95+NpCngGwtSYzUAZbUeTtjCzgv8mUlweLc6Ry+oPUKn/6GBUVNBX/SkmowE8IUBNoSlrS7Un+snHbGvglifnt1908RXR3rUckajXnBO6JM/TMx4rNam4SqEebr746mxE2algyHYOpXdHXxIHnBLJ1PKBtHXdKdGyV2HbGsI2b9c5mgeDRp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sh/qU/tTcMrRLgGMi8lLfyQ8w2sc/UBrWxr0rOABzQI=</DigestValue>
      </Reference>
      <Reference URI="/xl/printerSettings/printerSettings1.bin?ContentType=application/vnd.openxmlformats-officedocument.spreadsheetml.printerSettings">
        <DigestMethod Algorithm="http://www.w3.org/2001/04/xmlenc#sha256"/>
        <DigestValue>IeWEy5U7ZsdCqcao//JY+ZIKVCcIDuN+sWQ+4JeYjes=</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05U/a0cRFjB5qHC88egIdaLtfwK9uGKo+5tb9LVi3DU=</DigestValue>
      </Reference>
      <Reference URI="/xl/printerSettings/printerSettings4.bin?ContentType=application/vnd.openxmlformats-officedocument.spreadsheetml.printerSettings">
        <DigestMethod Algorithm="http://www.w3.org/2001/04/xmlenc#sha256"/>
        <DigestValue>uz/qIlFr/UwynZFcgTPJpVnax7pTcsoFR5EL4f/g+RM=</DigestValue>
      </Reference>
      <Reference URI="/xl/printerSettings/printerSettings5.bin?ContentType=application/vnd.openxmlformats-officedocument.spreadsheetml.printerSettings">
        <DigestMethod Algorithm="http://www.w3.org/2001/04/xmlenc#sha256"/>
        <DigestValue>uz/qIlFr/UwynZFcgTPJpVnax7pTcsoFR5EL4f/g+RM=</DigestValue>
      </Reference>
      <Reference URI="/xl/printerSettings/printerSettings6.bin?ContentType=application/vnd.openxmlformats-officedocument.spreadsheetml.printerSettings">
        <DigestMethod Algorithm="http://www.w3.org/2001/04/xmlenc#sha256"/>
        <DigestValue>8uuDiYskLg0ZBuBN8EWDPaFPiGHM9zXZIatAQICPsmQ=</DigestValue>
      </Reference>
      <Reference URI="/xl/printerSettings/printerSettings7.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6a4VIdRjp0rqRaLeMN+7ReswH5cHF49ywE7cbnAYT5w=</DigestValue>
      </Reference>
      <Reference URI="/xl/styles.xml?ContentType=application/vnd.openxmlformats-officedocument.spreadsheetml.styles+xml">
        <DigestMethod Algorithm="http://www.w3.org/2001/04/xmlenc#sha256"/>
        <DigestValue>NeIKhn2yeDjI4bzSABY9Y4NqSbHFQkv4F6GNwzAMW80=</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jKEUvuY9Ycz5lWuh6qjBMGmcpOiQP+OZMy07BzhdeG4=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fymaH+m8tlGv1qse342jjU2dM8jE4mXIUcBOcxq38m0=</DigestValue>
      </Reference>
      <Reference URI="/xl/worksheets/sheet2.xml?ContentType=application/vnd.openxmlformats-officedocument.spreadsheetml.worksheet+xml">
        <DigestMethod Algorithm="http://www.w3.org/2001/04/xmlenc#sha256"/>
        <DigestValue>VrpnRrdEKh3xGQp2eHxdv6rqx9HheeMt+KwbVNJkpKY=</DigestValue>
      </Reference>
      <Reference URI="/xl/worksheets/sheet3.xml?ContentType=application/vnd.openxmlformats-officedocument.spreadsheetml.worksheet+xml">
        <DigestMethod Algorithm="http://www.w3.org/2001/04/xmlenc#sha256"/>
        <DigestValue>g21GAimo4hwaUpAisCBzehyYe22vo91UXfrBMMpq3gU=</DigestValue>
      </Reference>
      <Reference URI="/xl/worksheets/sheet4.xml?ContentType=application/vnd.openxmlformats-officedocument.spreadsheetml.worksheet+xml">
        <DigestMethod Algorithm="http://www.w3.org/2001/04/xmlenc#sha256"/>
        <DigestValue>w+qd5R4vTAMm0umC9wsV/45NcikWZ17yIZahd+Kzizk=</DigestValue>
      </Reference>
      <Reference URI="/xl/worksheets/sheet5.xml?ContentType=application/vnd.openxmlformats-officedocument.spreadsheetml.worksheet+xml">
        <DigestMethod Algorithm="http://www.w3.org/2001/04/xmlenc#sha256"/>
        <DigestValue>neOdPoinFdgL69RLtzlgOoPOeITY6Hr5gFrBrGWa/wg=</DigestValue>
      </Reference>
      <Reference URI="/xl/worksheets/sheet6.xml?ContentType=application/vnd.openxmlformats-officedocument.spreadsheetml.worksheet+xml">
        <DigestMethod Algorithm="http://www.w3.org/2001/04/xmlenc#sha256"/>
        <DigestValue>JLivYwIgCqBrofC2PhU+8Cm4UutnsJ4HV4SrAfJy5wk=</DigestValue>
      </Reference>
      <Reference URI="/xl/worksheets/sheet7.xml?ContentType=application/vnd.openxmlformats-officedocument.spreadsheetml.worksheet+xml">
        <DigestMethod Algorithm="http://www.w3.org/2001/04/xmlenc#sha256"/>
        <DigestValue>AgsBCYmVazF/e3PgplADUkVcMFcZ1sYxGZN/qY3k5T0=</DigestValue>
      </Reference>
      <Reference URI="/xl/worksheets/sheet8.xml?ContentType=application/vnd.openxmlformats-officedocument.spreadsheetml.worksheet+xml">
        <DigestMethod Algorithm="http://www.w3.org/2001/04/xmlenc#sha256"/>
        <DigestValue>R1F7zrVIlRwQmTdEk1Wn2zfd02Cy2/Hv6KBeXmizQ/0=</DigestValue>
      </Reference>
      <Reference URI="/xl/worksheets/sheet9.xml?ContentType=application/vnd.openxmlformats-officedocument.spreadsheetml.worksheet+xml">
        <DigestMethod Algorithm="http://www.w3.org/2001/04/xmlenc#sha256"/>
        <DigestValue>JOFKkWp9tOmIdPb6FaH6eeXHHkljx405DS4ejc6qa0I=</DigestValue>
      </Reference>
    </Manifest>
    <SignatureProperties>
      <SignatureProperty Id="idSignatureTime" Target="#idPackageSignature">
        <mdssi:SignatureTime xmlns:mdssi="http://schemas.openxmlformats.org/package/2006/digital-signature">
          <mdssi:Format>YYYY-MM-DDThh:mm:ssTZD</mdssi:Format>
          <mdssi:Value>2024-10-30T17:32:52Z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2024-10-30T17:32:52Z</xd:SigningTime>
          <xd:SigningCertificate>
            <xd:Cert>
              <xd:CertDigest>
                <DigestMethod Algorithm="http://www.w3.org/2001/04/xmlenc#sha256"/>
                <DigestValue>l6lxiiP59SJi/5nh819vkP3cZ82yAtfy/mmcIE9cjTg=</DigestValue>
              </xd:CertDigest>
              <xd:IssuerSerial>
                <X509IssuerName>C=PY, O=DOCUMENTA S.A., SERIALNUMBER=RUC80050172-1, CN=CA-DOCUMENTA S.A.</X509IssuerName>
                <X509SerialNumber>681058929997266671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c9ULnMVr/7IXLB6BCloSm9aorFKzdLpCte+OhWhLqHk=</DigestValue>
    </Reference>
    <Reference Type="http://www.w3.org/2000/09/xmldsig#Object" URI="#idOfficeObject">
      <DigestMethod Algorithm="http://www.w3.org/2001/04/xmlenc#sha256"/>
      <DigestValue>irWzHA78Ic66JAErfRgmjdTGksMkEjBtE3XpT/Ve1w0=</DigestValue>
    </Reference>
    <Reference Type="http://uri.etsi.org/01903#SignedProperties" URI="#idSignedProperties">
      <Transforms>
        <Transform Algorithm="http://www.w3.org/TR/2001/REC-xml-c14n-20010315"/>
      </Transforms>
      <DigestMethod Algorithm="http://www.w3.org/2001/04/xmlenc#sha256"/>
      <DigestValue>mZsUFyoS9gmvoW+6PdoEF7pljt7FXGFeDWNH4LXPtsk=</DigestValue>
    </Reference>
  </SignedInfo>
  <SignatureValue>Fwb/IUhKpAei7Ma42QeEFy2aWJLaV+ylRd36/dnuHTZkzjkG9G+pseVISva0MlAoheT2NjDlumyd
/F1oNbKSfBbYbCSGWbf4+D2HZyQ1Aus+i6n4waSNa4K52+L6Q/yDAx0DhWzYVLz3BpAQUmo/Cojq
CwDQeLpLXyz1dsWNjpKJfvPQT2VvROaoa25rPH4QxePg42nk/kgjROPrW1JCW+4azMMT7S0T2MJv
eH3ZRIoiijAszJxcht+Pq37ZrUX+7IurNmxmml1TJB8Cy8jn8BXACT/xcceiubbGwC/MYQpQYKXG
I4Mfc9GjIIBEi7SzSbYfnict37c1gUFXyYT4eg==</SignatureValue>
  <KeyInfo>
    <X509Data>
      <X509Certificate>MIIIhjCCBm6gAwIBAgIIXJ5MIypwS4YwDQYJKoZIhvcNAQELBQAwWjEaMBgGA1UEAwwRQ0EtRE9DVU1FTlRBIFMuQS4xFjAUBgNVBAUTDVJVQzgwMDUwMTcyLTExFzAVBgNVBAoMDkRPQ1VNRU5UQSBTLkEuMQswCQYDVQQGEwJQWTAeFw0yMzA1MTcxNTI0MDBaFw0yNTA1MTYxNTI0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wlI0DNkLtXLWRALotE+gAcme2isqBCXWEREHLnXcCLSaxeC8XAxhU9O5Vnvx43Td/Z0SQXWC7weKgp8ETTzIGAgMqe00RdnVhjUII1eiNopvtcMGHIzie0xTr6ihMhtWXPMoy7HKEmX0kKLAiQ0jE2MrfD/aB0dftJxfZ3FkuVh/W+CHpsiryt+sicOx0fDAvYsc5lcP+tqieNCB+h7xdRnR3aAe40wZyUgDgXSTDtKi25ccvlZGre5AYJ5N1ZgOrc2wJm+qhGpCCBgaKk08klce0VAv1IKOWKSJg8egFn6p3Dk38Ks2KImFkMxIvUjN2I50yUuLUXNQfy4BMncdKQ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GCro6NaQ1qEpv6f+3u4qW7A5iXoMA4GA1UdDwEB/wQEAwIF4DANBgkqhkiG9w0BAQsFAAOCAgEAJf17FTdJJez/7kSU0qXT0me58okaD8SegX5NoFrXGkEnt2eByKwi/4U4RqkKGEToJewMBFtXjSp0LbTJf8qYQP5iYO+l9/BOJjOSRRtegszgRLQybwDX+O+/Ry7VbBA+9DX4qLD8Uh1A1sQxDYVbZXQSkiAfteNxMu37qhsrEGclC1r3f751WsnYvyjVOFSqD1JFFManjUlRTF3V15UUpIZRPO3u8jUko8V3CVaAyQMnMQICAiS8c1aIILtmlIFZ4U0W9+OrPLsQxTGLoc4Xo++mf/i5lkq1WJT2yh65AWiLdEksIj/SSGjbgUjd3Qy2xiwN4KiS064VIPFDf7CynwkX+MM906emQJm0yLv50UaSO7qwatOozsPbRHBaNaSZwcjfh/RipQ9mEXeoeQ8jYBlVVYycQAIjCuIdFTOvivR2mM6tL1JD26b4NMiL1obHrttZtm674WXtobxMKlldTUKRImypGLw7Yw48NvDdqDLnYynTv3DGy1A/Y/zmJHbvNGWissIZhEMJdnjNv8Mneqwkr046K0a22g9O/wQKFKzgwZgvJfBkO1fgHYJZLDMyonpYczZHzhG7kvk7C6lf67bxTJ3MHRMIKAVGXh9QgbBjWyuGmuIhQElBSVEKNvlocFJIWP2IqoYiZVj1xqGE95NMJNBT8cSgeWyVbj/yX1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sh/qU/tTcMrRLgGMi8lLfyQ8w2sc/UBrWxr0rOABzQI=</DigestValue>
      </Reference>
      <Reference URI="/xl/printerSettings/printerSettings1.bin?ContentType=application/vnd.openxmlformats-officedocument.spreadsheetml.printerSettings">
        <DigestMethod Algorithm="http://www.w3.org/2001/04/xmlenc#sha256"/>
        <DigestValue>IeWEy5U7ZsdCqcao//JY+ZIKVCcIDuN+sWQ+4JeYjes=</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05U/a0cRFjB5qHC88egIdaLtfwK9uGKo+5tb9LVi3DU=</DigestValue>
      </Reference>
      <Reference URI="/xl/printerSettings/printerSettings4.bin?ContentType=application/vnd.openxmlformats-officedocument.spreadsheetml.printerSettings">
        <DigestMethod Algorithm="http://www.w3.org/2001/04/xmlenc#sha256"/>
        <DigestValue>uz/qIlFr/UwynZFcgTPJpVnax7pTcsoFR5EL4f/g+RM=</DigestValue>
      </Reference>
      <Reference URI="/xl/printerSettings/printerSettings5.bin?ContentType=application/vnd.openxmlformats-officedocument.spreadsheetml.printerSettings">
        <DigestMethod Algorithm="http://www.w3.org/2001/04/xmlenc#sha256"/>
        <DigestValue>uz/qIlFr/UwynZFcgTPJpVnax7pTcsoFR5EL4f/g+RM=</DigestValue>
      </Reference>
      <Reference URI="/xl/printerSettings/printerSettings6.bin?ContentType=application/vnd.openxmlformats-officedocument.spreadsheetml.printerSettings">
        <DigestMethod Algorithm="http://www.w3.org/2001/04/xmlenc#sha256"/>
        <DigestValue>8uuDiYskLg0ZBuBN8EWDPaFPiGHM9zXZIatAQICPsmQ=</DigestValue>
      </Reference>
      <Reference URI="/xl/printerSettings/printerSettings7.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6a4VIdRjp0rqRaLeMN+7ReswH5cHF49ywE7cbnAYT5w=</DigestValue>
      </Reference>
      <Reference URI="/xl/styles.xml?ContentType=application/vnd.openxmlformats-officedocument.spreadsheetml.styles+xml">
        <DigestMethod Algorithm="http://www.w3.org/2001/04/xmlenc#sha256"/>
        <DigestValue>NeIKhn2yeDjI4bzSABY9Y4NqSbHFQkv4F6GNwzAMW80=</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jKEUvuY9Ycz5lWuh6qjBMGmcpOiQP+OZMy07BzhdeG4=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fymaH+m8tlGv1qse342jjU2dM8jE4mXIUcBOcxq38m0=</DigestValue>
      </Reference>
      <Reference URI="/xl/worksheets/sheet2.xml?ContentType=application/vnd.openxmlformats-officedocument.spreadsheetml.worksheet+xml">
        <DigestMethod Algorithm="http://www.w3.org/2001/04/xmlenc#sha256"/>
        <DigestValue>VrpnRrdEKh3xGQp2eHxdv6rqx9HheeMt+KwbVNJkpKY=</DigestValue>
      </Reference>
      <Reference URI="/xl/worksheets/sheet3.xml?ContentType=application/vnd.openxmlformats-officedocument.spreadsheetml.worksheet+xml">
        <DigestMethod Algorithm="http://www.w3.org/2001/04/xmlenc#sha256"/>
        <DigestValue>g21GAimo4hwaUpAisCBzehyYe22vo91UXfrBMMpq3gU=</DigestValue>
      </Reference>
      <Reference URI="/xl/worksheets/sheet4.xml?ContentType=application/vnd.openxmlformats-officedocument.spreadsheetml.worksheet+xml">
        <DigestMethod Algorithm="http://www.w3.org/2001/04/xmlenc#sha256"/>
        <DigestValue>w+qd5R4vTAMm0umC9wsV/45NcikWZ17yIZahd+Kzizk=</DigestValue>
      </Reference>
      <Reference URI="/xl/worksheets/sheet5.xml?ContentType=application/vnd.openxmlformats-officedocument.spreadsheetml.worksheet+xml">
        <DigestMethod Algorithm="http://www.w3.org/2001/04/xmlenc#sha256"/>
        <DigestValue>neOdPoinFdgL69RLtzlgOoPOeITY6Hr5gFrBrGWa/wg=</DigestValue>
      </Reference>
      <Reference URI="/xl/worksheets/sheet6.xml?ContentType=application/vnd.openxmlformats-officedocument.spreadsheetml.worksheet+xml">
        <DigestMethod Algorithm="http://www.w3.org/2001/04/xmlenc#sha256"/>
        <DigestValue>JLivYwIgCqBrofC2PhU+8Cm4UutnsJ4HV4SrAfJy5wk=</DigestValue>
      </Reference>
      <Reference URI="/xl/worksheets/sheet7.xml?ContentType=application/vnd.openxmlformats-officedocument.spreadsheetml.worksheet+xml">
        <DigestMethod Algorithm="http://www.w3.org/2001/04/xmlenc#sha256"/>
        <DigestValue>AgsBCYmVazF/e3PgplADUkVcMFcZ1sYxGZN/qY3k5T0=</DigestValue>
      </Reference>
      <Reference URI="/xl/worksheets/sheet8.xml?ContentType=application/vnd.openxmlformats-officedocument.spreadsheetml.worksheet+xml">
        <DigestMethod Algorithm="http://www.w3.org/2001/04/xmlenc#sha256"/>
        <DigestValue>R1F7zrVIlRwQmTdEk1Wn2zfd02Cy2/Hv6KBeXmizQ/0=</DigestValue>
      </Reference>
      <Reference URI="/xl/worksheets/sheet9.xml?ContentType=application/vnd.openxmlformats-officedocument.spreadsheetml.worksheet+xml">
        <DigestMethod Algorithm="http://www.w3.org/2001/04/xmlenc#sha256"/>
        <DigestValue>JOFKkWp9tOmIdPb6FaH6eeXHHkljx405DS4ejc6qa0I=</DigestValue>
      </Reference>
    </Manifest>
    <SignatureProperties>
      <SignatureProperty Id="idSignatureTime" Target="#idPackageSignature">
        <mdssi:SignatureTime xmlns:mdssi="http://schemas.openxmlformats.org/package/2006/digital-signature">
          <mdssi:Format>YYYY-MM-DDThh:mm:ssTZD</mdssi:Format>
          <mdssi:Value>2024-10-30T18:10:56Z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16.0.18025/26</OfficeVersion>
          <ApplicationVersion>16.0.18025</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2024-10-30T18:10:56Z</xd:SigningTime>
          <xd:SigningCertificate>
            <xd:Cert>
              <xd:CertDigest>
                <DigestMethod Algorithm="http://www.w3.org/2001/04/xmlenc#sha256"/>
                <DigestValue>M0ZiuzHacODt1A0nFYHbT612HzLe0fo14GIMyuEa6Rg=</DigestValue>
              </xd:CertDigest>
              <xd:IssuerSerial>
                <X509IssuerName>C=PY, O=DOCUMENTA S.A., SERIALNUMBER=RUC80050172-1, CN=CA-DOCUMENTA S.A.</X509IssuerName>
                <X509SerialNumber>6673855411729222534</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CARATULA</vt:lpstr>
      <vt:lpstr>INDICE</vt:lpstr>
      <vt:lpstr>01</vt:lpstr>
      <vt:lpstr>02</vt:lpstr>
      <vt:lpstr>03</vt:lpstr>
      <vt:lpstr>04</vt:lpstr>
      <vt:lpstr>05</vt:lpstr>
      <vt:lpstr>06</vt:lpstr>
      <vt:lpstr>Hoja1</vt:lpstr>
      <vt:lpstr>'05'!OLE_LINK2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2024-10-30T17:32:22Z</dcterms:modified>
</cp:coreProperties>
</file>