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36E19A69-E2F3-4E7E-9D59-F0084118D1E4}" xr6:coauthVersionLast="47" xr6:coauthVersionMax="47" xr10:uidLastSave="{00000000-0000-0000-0000-000000000000}"/>
  <bookViews>
    <workbookView xWindow="-120" yWindow="-120" windowWidth="29040" windowHeight="15840" tabRatio="914" activeTab="5" xr2:uid="{00000000-000D-0000-FFFF-FFFF00000000}"/>
  </bookViews>
  <sheets>
    <sheet name="CARATULA" sheetId="18" r:id="rId1"/>
    <sheet name="INDICE" sheetId="17" r:id="rId2"/>
    <sheet name="01" sheetId="23" r:id="rId3"/>
    <sheet name="02" sheetId="24" r:id="rId4"/>
    <sheet name="03" sheetId="25" r:id="rId5"/>
    <sheet name="04" sheetId="26" r:id="rId6"/>
    <sheet name="05" sheetId="27" r:id="rId7"/>
    <sheet name="06" sheetId="2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6" i="27" l="1"/>
  <c r="C156" i="27"/>
  <c r="D142" i="27"/>
  <c r="C142" i="27"/>
  <c r="G13" i="28" l="1"/>
  <c r="D150" i="27"/>
  <c r="C150" i="27" l="1"/>
  <c r="C175" i="27" l="1"/>
  <c r="C17" i="26"/>
  <c r="D17" i="26"/>
  <c r="B4" i="25"/>
  <c r="D12" i="23" l="1"/>
  <c r="C12" i="23"/>
  <c r="D116" i="27" l="1"/>
  <c r="C116" i="27"/>
  <c r="D128" i="27" l="1"/>
  <c r="C128" i="27"/>
  <c r="G24" i="28"/>
  <c r="G27" i="28" s="1"/>
  <c r="B19" i="28" l="1"/>
  <c r="B5" i="28"/>
  <c r="C129" i="27"/>
  <c r="D23" i="26"/>
  <c r="C23" i="26"/>
  <c r="B2" i="24" l="1"/>
  <c r="B2" i="25" s="1"/>
  <c r="B2" i="26" s="1"/>
  <c r="D129" i="27" l="1"/>
  <c r="D163" i="27" l="1"/>
  <c r="C163" i="27"/>
  <c r="D136" i="27"/>
  <c r="C136" i="27"/>
  <c r="E86" i="27"/>
  <c r="D86" i="27"/>
  <c r="E84" i="27"/>
  <c r="D112" i="27" s="1"/>
  <c r="D134" i="27" s="1"/>
  <c r="D84" i="27"/>
  <c r="C112" i="27" s="1"/>
  <c r="C134" i="27" s="1"/>
  <c r="D123" i="27"/>
  <c r="C123" i="27"/>
  <c r="C161" i="27" l="1"/>
  <c r="C120" i="27"/>
  <c r="C127" i="27" s="1"/>
  <c r="D161" i="27"/>
  <c r="D120" i="27"/>
  <c r="D127" i="27" s="1"/>
  <c r="C25" i="26" l="1"/>
  <c r="D16" i="24"/>
  <c r="C16" i="24"/>
  <c r="D10" i="24"/>
  <c r="C10" i="24"/>
  <c r="C19" i="23"/>
  <c r="C20" i="23" l="1"/>
  <c r="C17" i="24"/>
  <c r="D13" i="25" s="1"/>
  <c r="D7" i="24"/>
  <c r="D7" i="26" s="1"/>
  <c r="C7" i="24"/>
  <c r="C7" i="26" s="1"/>
  <c r="C22" i="23" l="1"/>
  <c r="B5" i="26"/>
  <c r="B4" i="24"/>
  <c r="B4" i="26" s="1"/>
  <c r="C12" i="25"/>
  <c r="D25" i="26" l="1"/>
  <c r="E8" i="25"/>
  <c r="C13" i="25" l="1"/>
  <c r="D19" i="23"/>
  <c r="D20" i="23" s="1"/>
  <c r="D22" i="23" l="1"/>
  <c r="D17" i="24"/>
  <c r="E14" i="25" l="1"/>
</calcChain>
</file>

<file path=xl/sharedStrings.xml><?xml version="1.0" encoding="utf-8"?>
<sst xmlns="http://schemas.openxmlformats.org/spreadsheetml/2006/main" count="245" uniqueCount="170">
  <si>
    <t>ACTIVO</t>
  </si>
  <si>
    <t>TOTAL ACTIVO BRUTO</t>
  </si>
  <si>
    <t>PASIVO</t>
  </si>
  <si>
    <t xml:space="preserve">TOTAL ACTIVO NETO </t>
  </si>
  <si>
    <t>CUOTAS PARTES EN CIRCULACIÓN</t>
  </si>
  <si>
    <t xml:space="preserve">VALOR CUOTA PARTE AL CIERRE </t>
  </si>
  <si>
    <t>INGRESO</t>
  </si>
  <si>
    <t>TOTAL INGRESOS</t>
  </si>
  <si>
    <t>EGRESOS</t>
  </si>
  <si>
    <t>Comisión por Administración</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</si>
  <si>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</si>
  <si>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</si>
  <si>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</si>
  <si>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</si>
  <si>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</si>
  <si>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</si>
  <si>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</si>
  <si>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</si>
  <si>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</si>
  <si>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</si>
  <si>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</si>
  <si>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</si>
  <si>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Causas de las variaciones del efectivo</t>
  </si>
  <si>
    <t>Actividades Operativas</t>
  </si>
  <si>
    <t>Cambios en activos y pasivos operativos</t>
  </si>
  <si>
    <t>Flujo neto de efectivo generado por actividades operativas</t>
  </si>
  <si>
    <t>Actividades de financiación</t>
  </si>
  <si>
    <t xml:space="preserve">Rescates </t>
  </si>
  <si>
    <t>Flujo neto de efectivo generado por (utilizado) en actividades de financiación</t>
  </si>
  <si>
    <t>Saldo Final de efectivo</t>
  </si>
  <si>
    <t>Efectivo al inicio del periodo</t>
  </si>
  <si>
    <t>Comisiones pagadas</t>
  </si>
  <si>
    <t>Instrumento</t>
  </si>
  <si>
    <t>Sector</t>
  </si>
  <si>
    <t>País</t>
  </si>
  <si>
    <t>Fecha
Compra</t>
  </si>
  <si>
    <t>Moneda</t>
  </si>
  <si>
    <t>Monto</t>
  </si>
  <si>
    <t>Val. Compra</t>
  </si>
  <si>
    <t>Val. Contable</t>
  </si>
  <si>
    <t>COMPOSICIÓN DE LAS INVERSIONES DEL FONDO</t>
  </si>
  <si>
    <t>TOTAL PASIVO</t>
  </si>
  <si>
    <t>ESTADO DEL ACTIVO NETO</t>
  </si>
  <si>
    <t>ESTADO DE INGRESOS Y EGRESOS</t>
  </si>
  <si>
    <t>ESTADO DE VARIACIÓN DEL ACTIVO NETO</t>
  </si>
  <si>
    <t>ESTADO DE FLUJO DE EFECTIVO</t>
  </si>
  <si>
    <t>NOTAS A LOS ESTADOS FINANCIEROS</t>
  </si>
  <si>
    <t>1) Información Básica del Fondo</t>
  </si>
  <si>
    <t>2) Información sobre la Administradora</t>
  </si>
  <si>
    <t xml:space="preserve">    2.1) Información General</t>
  </si>
  <si>
    <t>COMPOSICION DE LAS INVERSIONES DEL FONDO</t>
  </si>
  <si>
    <t>%
De las Inversiones con Relac. al Pat. Neto del Fondo</t>
  </si>
  <si>
    <t>ESTADO DE INGRESO Y EGRESOS</t>
  </si>
  <si>
    <t>01</t>
  </si>
  <si>
    <t>02</t>
  </si>
  <si>
    <t>03</t>
  </si>
  <si>
    <t>04</t>
  </si>
  <si>
    <t>05</t>
  </si>
  <si>
    <t>06</t>
  </si>
  <si>
    <t>INDICE</t>
  </si>
  <si>
    <t>ANEXO I</t>
  </si>
  <si>
    <t>En Gs.</t>
  </si>
  <si>
    <t>(GUARANÍES)</t>
  </si>
  <si>
    <t>Prestamos</t>
  </si>
  <si>
    <t>Comité de Vigilancia</t>
  </si>
  <si>
    <t>Pago Proveedores</t>
  </si>
  <si>
    <t>Tipo de cambio comprador</t>
  </si>
  <si>
    <t xml:space="preserve">Tipo de cambio vendedor       </t>
  </si>
  <si>
    <t xml:space="preserve">    2.2) Entidad encargada de la Custodia</t>
  </si>
  <si>
    <t>3) Criterios Contables Aplicados</t>
  </si>
  <si>
    <t>La entidad aplica el principio de lo devengado para el reconocimiento de los ingresos y la imputación de costos.</t>
  </si>
  <si>
    <t>a) Posición en Moneda Extranjera:</t>
  </si>
  <si>
    <t>b) Diferencia de Cambio en Moneda Extranjera:</t>
  </si>
  <si>
    <t>_Gastos Operacionales y comisión de la Sociedad Administradora:</t>
  </si>
  <si>
    <t>TOTAL</t>
  </si>
  <si>
    <t>_Información Estadística</t>
  </si>
  <si>
    <t>MES</t>
  </si>
  <si>
    <t>VALOR CUOTA</t>
  </si>
  <si>
    <t>PATRIMONIO NETO DEL FONDO</t>
  </si>
  <si>
    <t>N° DE PARTICIPES</t>
  </si>
  <si>
    <t>1Er. TRIMESTRE</t>
  </si>
  <si>
    <t>ENERO</t>
  </si>
  <si>
    <t>FEBRERO</t>
  </si>
  <si>
    <t>MARZO</t>
  </si>
  <si>
    <t>4) Composición de las Cuentas</t>
  </si>
  <si>
    <t>CUENTAS</t>
  </si>
  <si>
    <t>Resultado por Tenencia</t>
  </si>
  <si>
    <t>Anticipo Financiero</t>
  </si>
  <si>
    <t>Inmobiliario</t>
  </si>
  <si>
    <t>Paraguay</t>
  </si>
  <si>
    <t>Gs</t>
  </si>
  <si>
    <t>TOTAL DISPONIBILIDADES</t>
  </si>
  <si>
    <t xml:space="preserve">-   </t>
  </si>
  <si>
    <t>TOTAL COMISION ACUMULADA</t>
  </si>
  <si>
    <t>(-) TOTAL DEVOLUCION DE COMISION</t>
  </si>
  <si>
    <t>TOTAL GENERAL</t>
  </si>
  <si>
    <t>Ada Bettina Sosa De Da Costa</t>
  </si>
  <si>
    <t>Las 4 Notas y el Anexo I que acompañan son parte integrante de estos Estados Financieros</t>
  </si>
  <si>
    <t>Las 6 Notas y el Anexo I que acompañan son parte integrante de estos Estados Financieros</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</si>
  <si>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</si>
  <si>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</si>
  <si>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r>
      <t xml:space="preserve">    </t>
    </r>
    <r>
      <rPr>
        <b/>
        <sz val="11"/>
        <color theme="1"/>
        <rFont val="Gantari"/>
      </rPr>
      <t xml:space="preserve">4.3) </t>
    </r>
    <r>
      <rPr>
        <b/>
        <u/>
        <sz val="11"/>
        <color theme="1"/>
        <rFont val="Gantari"/>
      </rPr>
      <t>Acreedores por Operación:</t>
    </r>
    <r>
      <rPr>
        <sz val="11"/>
        <color theme="1"/>
        <rFont val="Gantari"/>
      </rPr>
      <t xml:space="preserve"> El saldo es el siguiente</t>
    </r>
  </si>
  <si>
    <r>
      <t xml:space="preserve">Disponibilidades </t>
    </r>
    <r>
      <rPr>
        <b/>
        <sz val="11"/>
        <color rgb="FF000000"/>
        <rFont val="Gantari"/>
      </rPr>
      <t>Nota 4.1</t>
    </r>
  </si>
  <si>
    <r>
      <t xml:space="preserve">Inversiones </t>
    </r>
    <r>
      <rPr>
        <b/>
        <sz val="11"/>
        <color rgb="FF000000"/>
        <rFont val="Gantari"/>
      </rPr>
      <t>Anexo I</t>
    </r>
  </si>
  <si>
    <r>
      <t xml:space="preserve">Otros Créditos </t>
    </r>
    <r>
      <rPr>
        <b/>
        <sz val="11"/>
        <color theme="1"/>
        <rFont val="Gantari"/>
      </rPr>
      <t>Nota 4.2</t>
    </r>
  </si>
  <si>
    <t>La valorización de las inversiones aplicadas en el fondo están constituidas por el valor de costo de compra y las costos asociados para la construcción.</t>
  </si>
  <si>
    <t>Cadiem AFPISA, es la encargada de la custodia de activos del Fondo. Si hubiese títulos físicos serán resguardados en la Caja de Valores del Paraguay.</t>
  </si>
  <si>
    <t>Impuestos Municipales</t>
  </si>
  <si>
    <t>Banco Atlas S.A.</t>
  </si>
  <si>
    <t>Proyecto Residencial Orquídeas</t>
  </si>
  <si>
    <r>
      <rPr>
        <b/>
        <sz val="16"/>
        <color theme="1"/>
        <rFont val="Gantari"/>
      </rPr>
      <t xml:space="preserve">ESTADOS FINANCIEROS
FONDO DE INVERSIÓN INMOBILIARIO ORQUIDEAS
</t>
    </r>
    <r>
      <rPr>
        <u/>
        <sz val="14"/>
        <color theme="1"/>
        <rFont val="Gantari"/>
      </rPr>
      <t>s/ Res. N° 35/2023</t>
    </r>
  </si>
  <si>
    <t>FONDO DE INVERSIÓN INMOBILIARIO ORQUIDEAS</t>
  </si>
  <si>
    <r>
      <t xml:space="preserve">El Fondo Orquídeas solo opera en moneda local, por eso no cuenta con reporte sobre </t>
    </r>
    <r>
      <rPr>
        <i/>
        <u/>
        <sz val="11"/>
        <color theme="1"/>
        <rFont val="Gantari"/>
      </rPr>
      <t>Posición en Moneda Extranjera.</t>
    </r>
  </si>
  <si>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</si>
  <si>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r>
      <t xml:space="preserve">El Fondo Orquídeas mantiene sus operaciones exclusivamente en moneda local, razón por la cual no arroja saldo con </t>
    </r>
    <r>
      <rPr>
        <i/>
        <u/>
        <sz val="11"/>
        <color theme="1"/>
        <rFont val="Gantari"/>
      </rPr>
      <t>Diferencia de Cambio en Moneda Extranjera</t>
    </r>
  </si>
  <si>
    <t>Proyecto Residencial Hupi Orquídeas</t>
  </si>
  <si>
    <t>31/12/2023</t>
  </si>
  <si>
    <t>2Do. TRIMESTRE</t>
  </si>
  <si>
    <t>ABRIL</t>
  </si>
  <si>
    <t>MAYO</t>
  </si>
  <si>
    <t>JUNIO</t>
  </si>
  <si>
    <t>Banco Zeta SAECA</t>
  </si>
  <si>
    <t>Anticipo a Proveedores</t>
  </si>
  <si>
    <t>La ADMINISTRADORA será responsable de la administración del FONDO DE INVERSIÓN INMOBILIARIO ORQUIDEAS, registrado en la CNV de conformidad con la Res. CNV N° 48 E/22 de fecha 14 de diciembre de 2022 y Certificado de Registro N.º 140_15122022 de fecha 15 de diciembre de 2022, modificado según Res. 29/2024 de fecha 11/07/2024 y Certificado de Registro N° 131_11072024 el cual se regirá por el
presente REGLAMENTO INTERNO y por las disposiciones legales pertinentes. El FONDO ha sido constituido como un patrimonio autónomo, cuyas operaciones se registran y contabilizan en forma separada de la ADMINISTRADORA.
El objeto del FONDO DE INVERSIÓN será invertir en el desarrollo, construcción, y venta de departamentos y casas enfocados al segmento de primera vivienda que califiquen para obtener financiamiento bancario en las condiciones de la AFD a través de crédito hipotecario o de garantía fiduciaria.
El FONDO obtendrá los ingresos y utilidades al vender los departamentos o casas construidas el cual debería ocurrir entre los meses 18 y 24 luego de la compra del terreno. La venta será definitiva y al contado. Este FONDO está dirigido a personas físicas y jurídicas interesadas en invertir en Guaraníes en el sector inmobiliario de primera vivienda para el segmento de la clase media.</t>
  </si>
  <si>
    <t>3er. TRIMESTRE</t>
  </si>
  <si>
    <t>JULIO</t>
  </si>
  <si>
    <t>AGOSTO</t>
  </si>
  <si>
    <t>SETIEMBRE</t>
  </si>
  <si>
    <t>OTROS EGRESOS</t>
  </si>
  <si>
    <t>Luz, Agua y Telefono</t>
  </si>
  <si>
    <t>Papeles, Utiles e Impresos</t>
  </si>
  <si>
    <t>Gastos No Deducibles</t>
  </si>
  <si>
    <t>Servicio de Cobranza</t>
  </si>
  <si>
    <t>La comisión de administración aplicada es de 2% anual más IVA. Esta comisión se calcula diariamente sobre el total de activos bajo gestión y se paga mensualmente a la administradora, habitualmente el primer día hábil del mes posterior al cierre.</t>
  </si>
  <si>
    <r>
      <t xml:space="preserve">    </t>
    </r>
    <r>
      <rPr>
        <b/>
        <sz val="11"/>
        <color theme="1"/>
        <rFont val="Gantari"/>
      </rPr>
      <t xml:space="preserve">4.2) </t>
    </r>
    <r>
      <rPr>
        <b/>
        <u/>
        <sz val="11"/>
        <color theme="1"/>
        <rFont val="Gantari"/>
      </rPr>
      <t>Otros Créditos</t>
    </r>
    <r>
      <rPr>
        <u/>
        <sz val="11"/>
        <color theme="1"/>
        <rFont val="Gantari"/>
      </rPr>
      <t>:</t>
    </r>
    <r>
      <rPr>
        <sz val="11"/>
        <color theme="1"/>
        <rFont val="Gantari"/>
      </rPr>
      <t xml:space="preserve"> Esta compuesto por el siguente detalle</t>
    </r>
  </si>
  <si>
    <t>Correspondiente al 31/12/2024 comparativo con el periodo 31/12/2023</t>
  </si>
  <si>
    <t>TOTAL AL 31/12/2024</t>
  </si>
  <si>
    <t>31/12/2024</t>
  </si>
  <si>
    <t>4to. TRIMESTRE</t>
  </si>
  <si>
    <t>OCTUBRE</t>
  </si>
  <si>
    <t>NOVIEMBRE</t>
  </si>
  <si>
    <t>DICIEMBRE</t>
  </si>
  <si>
    <t>Fondo Disponible Gs.</t>
  </si>
  <si>
    <t>se expone a continuación:</t>
  </si>
  <si>
    <t>Proveedor Local - Ingenia</t>
  </si>
  <si>
    <t>Honorarios Profesionales</t>
  </si>
  <si>
    <t>Gastos de Marketing</t>
  </si>
  <si>
    <t>Comité de Vigilacia</t>
  </si>
  <si>
    <t>IVA Crédito</t>
  </si>
  <si>
    <r>
      <t xml:space="preserve">Comisiones a pagar a la administradora </t>
    </r>
    <r>
      <rPr>
        <b/>
        <sz val="11"/>
        <color rgb="FF000000"/>
        <rFont val="Gantari"/>
      </rPr>
      <t>Nota 4.5</t>
    </r>
  </si>
  <si>
    <t xml:space="preserve">Otros Ingresos </t>
  </si>
  <si>
    <t xml:space="preserve">El período que cubre los Estados Contables es del 01 de enero al 31 de diciembre del 2024 de forma comparativa con el mismo periodo del año anterior. </t>
  </si>
  <si>
    <t>Ingresos Operativos</t>
  </si>
  <si>
    <t>Aumento en Inversiones / Inmobiliario</t>
  </si>
  <si>
    <r>
      <t xml:space="preserve">Proveedores Locales </t>
    </r>
    <r>
      <rPr>
        <b/>
        <sz val="11"/>
        <color rgb="FF000000"/>
        <rFont val="Gantari"/>
      </rPr>
      <t>Nota 4.4</t>
    </r>
  </si>
  <si>
    <t>Préstamo Banco Local</t>
  </si>
  <si>
    <t>Intereses a Pagar</t>
  </si>
  <si>
    <t>(-) Intereses a Devengar</t>
  </si>
  <si>
    <r>
      <t xml:space="preserve">Acreedores por Operación </t>
    </r>
    <r>
      <rPr>
        <b/>
        <sz val="11"/>
        <color rgb="FF000000"/>
        <rFont val="Gantari"/>
      </rPr>
      <t>Nota 4.3</t>
    </r>
  </si>
  <si>
    <r>
      <t xml:space="preserve">    </t>
    </r>
    <r>
      <rPr>
        <b/>
        <sz val="11"/>
        <color theme="1"/>
        <rFont val="Gantari"/>
      </rPr>
      <t xml:space="preserve">4.6) </t>
    </r>
    <r>
      <rPr>
        <b/>
        <u/>
        <sz val="11"/>
        <color theme="1"/>
        <rFont val="Gantari"/>
      </rPr>
      <t>Préstamos</t>
    </r>
    <r>
      <rPr>
        <u/>
        <sz val="11"/>
        <color theme="1"/>
        <rFont val="Gantari"/>
      </rPr>
      <t>:</t>
    </r>
    <r>
      <rPr>
        <sz val="11"/>
        <color theme="1"/>
        <rFont val="Gantari"/>
      </rPr>
      <t xml:space="preserve"> Está compuesto por los saldos de capital e intereses. Estos préstamos financian exclusivamente la construcción de obra en su totalidad.</t>
    </r>
  </si>
  <si>
    <r>
      <t xml:space="preserve">    </t>
    </r>
    <r>
      <rPr>
        <b/>
        <sz val="11"/>
        <color theme="1"/>
        <rFont val="Gantari"/>
      </rPr>
      <t xml:space="preserve">4.5)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periodo.</t>
    </r>
  </si>
  <si>
    <t>Comisión por Administración.</t>
  </si>
  <si>
    <r>
      <t xml:space="preserve">Prestamos </t>
    </r>
    <r>
      <rPr>
        <b/>
        <sz val="11"/>
        <color rgb="FF000000"/>
        <rFont val="Gantari"/>
      </rPr>
      <t>Nota 4.6</t>
    </r>
  </si>
  <si>
    <r>
      <t xml:space="preserve">Garantía de Buena Ejecución </t>
    </r>
    <r>
      <rPr>
        <b/>
        <sz val="11"/>
        <color rgb="FF000000"/>
        <rFont val="Gantari"/>
      </rPr>
      <t>Nota 4.7</t>
    </r>
  </si>
  <si>
    <r>
      <t xml:space="preserve">Resultado por tenencia de inversiones </t>
    </r>
    <r>
      <rPr>
        <b/>
        <sz val="11"/>
        <color theme="1"/>
        <rFont val="Gantari"/>
      </rPr>
      <t>Nota 4.8</t>
    </r>
  </si>
  <si>
    <r>
      <t xml:space="preserve">Otros Egresos </t>
    </r>
    <r>
      <rPr>
        <b/>
        <sz val="11"/>
        <color theme="1"/>
        <rFont val="Gantari"/>
      </rPr>
      <t>Nota 4.9</t>
    </r>
  </si>
  <si>
    <r>
      <t xml:space="preserve">    </t>
    </r>
    <r>
      <rPr>
        <b/>
        <sz val="11"/>
        <color theme="1"/>
        <rFont val="Gantari"/>
      </rPr>
      <t xml:space="preserve">4.8) </t>
    </r>
    <r>
      <rPr>
        <b/>
        <u/>
        <sz val="11"/>
        <color theme="1"/>
        <rFont val="Gantari"/>
      </rPr>
      <t>Resultado por Tenencia de Inversiones</t>
    </r>
    <r>
      <rPr>
        <u/>
        <sz val="11"/>
        <color theme="1"/>
        <rFont val="Gantari"/>
      </rPr>
      <t>:</t>
    </r>
    <r>
      <rPr>
        <sz val="11"/>
        <color theme="1"/>
        <rFont val="Gantari"/>
      </rPr>
      <t xml:space="preserve"> Este saldo comprende los rendimientos generados por las inversiones de liquidez que posee el fondo durante el período reportado.</t>
    </r>
  </si>
  <si>
    <r>
      <t xml:space="preserve">    </t>
    </r>
    <r>
      <rPr>
        <b/>
        <sz val="11"/>
        <color theme="1"/>
        <rFont val="Gantari"/>
      </rPr>
      <t xml:space="preserve">4.9)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</si>
  <si>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r>
      <t xml:space="preserve">    </t>
    </r>
    <r>
      <rPr>
        <b/>
        <sz val="11"/>
        <color theme="1"/>
        <rFont val="Gantari"/>
      </rPr>
      <t xml:space="preserve">4.4) </t>
    </r>
    <r>
      <rPr>
        <b/>
        <u/>
        <sz val="11"/>
        <color theme="1"/>
        <rFont val="Gantari"/>
      </rPr>
      <t>Proveedores Locales</t>
    </r>
    <r>
      <rPr>
        <u/>
        <sz val="11"/>
        <color theme="1"/>
        <rFont val="Gantari"/>
      </rPr>
      <t>:</t>
    </r>
    <r>
      <rPr>
        <sz val="11"/>
        <color theme="1"/>
        <rFont val="Gantari"/>
      </rPr>
      <t xml:space="preserve"> La composición del saldo de la cuenta al 31 de diciembre 2024, comparativo con el ejercicio anterior,</t>
    </r>
  </si>
  <si>
    <r>
      <t xml:space="preserve">    </t>
    </r>
    <r>
      <rPr>
        <b/>
        <sz val="11"/>
        <color theme="1"/>
        <rFont val="Gantari"/>
      </rPr>
      <t>4.7)</t>
    </r>
    <r>
      <rPr>
        <b/>
        <u/>
        <sz val="11"/>
        <color theme="1"/>
        <rFont val="Gantari"/>
      </rPr>
      <t xml:space="preserve"> Garantia de Ejecución</t>
    </r>
    <r>
      <rPr>
        <u/>
        <sz val="11"/>
        <color theme="1"/>
        <rFont val="Gantari"/>
      </rPr>
      <t xml:space="preserve">: </t>
    </r>
    <r>
      <rPr>
        <sz val="11"/>
        <color theme="1"/>
        <rFont val="Gantari"/>
      </rPr>
      <t>Este saldo está conformado por la retención del 5% correspondiente a los certificados de obras.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</si>
</sst>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_ * #,##0.000000_ ;_ * \-#,##0.000000_ ;_ * &quot;-&quot;??????_ ;_ @_ "/>
    <numFmt numFmtId="167" formatCode="_(* #,##0.00_);_(* \(#,##0.00\);_(* &quot;-&quot;??_);_(@_)"/>
  </numFmts>
  <fonts count="25"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Gantari"/>
    </font>
    <font>
      <b/>
      <sz val="16"/>
      <color theme="1"/>
      <name val="Gantari"/>
    </font>
    <font>
      <u/>
      <sz val="14"/>
      <color theme="1"/>
      <name val="Gantari"/>
    </font>
    <font>
      <b/>
      <sz val="11"/>
      <color theme="1"/>
      <name val="Gantari"/>
    </font>
    <font>
      <u/>
      <sz val="11"/>
      <color theme="10"/>
      <name val="Gantari"/>
    </font>
    <font>
      <sz val="11"/>
      <name val="Gantari"/>
    </font>
    <font>
      <b/>
      <sz val="11"/>
      <name val="Gantari"/>
    </font>
    <font>
      <b/>
      <sz val="11"/>
      <color indexed="72"/>
      <name val="Gantari"/>
    </font>
    <font>
      <b/>
      <sz val="11"/>
      <color indexed="8"/>
      <name val="Gantari"/>
    </font>
    <font>
      <b/>
      <u/>
      <sz val="11"/>
      <color indexed="8"/>
      <name val="Gantari"/>
    </font>
    <font>
      <b/>
      <u/>
      <sz val="11"/>
      <color theme="1"/>
      <name val="Gantari"/>
    </font>
    <font>
      <i/>
      <u/>
      <sz val="11"/>
      <color theme="1"/>
      <name val="Gantari"/>
    </font>
    <font>
      <sz val="11"/>
      <color rgb="FF000000"/>
      <name val="Gantari"/>
    </font>
    <font>
      <u/>
      <sz val="11"/>
      <color theme="1"/>
      <name val="Gantari"/>
    </font>
    <font>
      <b/>
      <sz val="8"/>
      <color theme="1"/>
      <name val="Gantari"/>
    </font>
    <font>
      <b/>
      <sz val="11"/>
      <color rgb="FF000000"/>
      <name val="Gantari"/>
    </font>
    <font>
      <b/>
      <sz val="8"/>
      <color indexed="72"/>
      <name val="Gantari"/>
    </font>
    <font>
      <sz val="11"/>
      <color indexed="8"/>
      <name val="Gantari"/>
    </font>
  </fonts>
  <fills count="4">
    <fill>
      <patternFill patternType="none"/>
    </fill>
    <fill>
      <patternFill patternType="gray125"/>
    </fill>
    <fill>
      <patternFill patternType="solid">
        <fgColor rgb="FFFFFFFF"/>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7"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211">
    <xf numFmtId="0" fontId="0" fillId="0" borderId="0" xfId="0"/>
    <xf numFmtId="0" fontId="7" fillId="0" borderId="0" xfId="0" applyFont="1"/>
    <xf numFmtId="0" fontId="11" fillId="0" borderId="0" xfId="9" applyFont="1" applyAlignment="1">
      <alignment horizontal="left" vertical="top"/>
    </xf>
    <xf numFmtId="0" fontId="12" fillId="0" borderId="0" xfId="2" applyFont="1" applyAlignment="1">
      <alignment horizontal="left" vertical="top"/>
    </xf>
    <xf numFmtId="0" fontId="12" fillId="0" borderId="0" xfId="2" applyFont="1"/>
    <xf numFmtId="0" fontId="12" fillId="0" borderId="0" xfId="0" applyFont="1"/>
    <xf numFmtId="0" fontId="13" fillId="0" borderId="14" xfId="2" applyFont="1" applyBorder="1" applyAlignment="1">
      <alignment horizontal="centerContinuous" vertical="top"/>
    </xf>
    <xf numFmtId="0" fontId="14" fillId="0" borderId="5" xfId="2" applyFont="1" applyBorder="1" applyAlignment="1">
      <alignment horizontal="centerContinuous" vertical="top"/>
    </xf>
    <xf numFmtId="0" fontId="14" fillId="0" borderId="6" xfId="2" applyFont="1" applyBorder="1" applyAlignment="1">
      <alignment horizontal="centerContinuous" vertical="top"/>
    </xf>
    <xf numFmtId="0" fontId="14" fillId="0" borderId="7" xfId="2" applyFont="1" applyBorder="1" applyAlignment="1">
      <alignment horizontal="centerContinuous" vertical="top"/>
    </xf>
    <xf numFmtId="14" fontId="14" fillId="0" borderId="5" xfId="2" applyNumberFormat="1" applyFont="1" applyBorder="1" applyAlignment="1">
      <alignment horizontal="centerContinuous" vertical="top"/>
    </xf>
    <xf numFmtId="0" fontId="12" fillId="0" borderId="0" xfId="0" applyFont="1" applyAlignment="1">
      <alignment horizontal="center" vertical="center" wrapText="1"/>
    </xf>
    <xf numFmtId="0" fontId="14" fillId="0" borderId="1" xfId="2" applyFont="1" applyBorder="1" applyAlignment="1">
      <alignment horizontal="center" vertical="center" wrapText="1"/>
    </xf>
    <xf numFmtId="0" fontId="12" fillId="0" borderId="10" xfId="0" applyFont="1" applyBorder="1"/>
    <xf numFmtId="0" fontId="12" fillId="0" borderId="11" xfId="0" applyFont="1" applyBorder="1"/>
    <xf numFmtId="14" fontId="12" fillId="0" borderId="11" xfId="0" applyNumberFormat="1" applyFont="1" applyBorder="1"/>
    <xf numFmtId="41" fontId="12" fillId="0" borderId="11" xfId="1" applyFont="1" applyBorder="1" applyAlignment="1"/>
    <xf numFmtId="0" fontId="12" fillId="0" borderId="13" xfId="0" applyFont="1" applyBorder="1"/>
    <xf numFmtId="0" fontId="12" fillId="0" borderId="14" xfId="0" applyFont="1" applyBorder="1"/>
    <xf numFmtId="41" fontId="12" fillId="0" borderId="14" xfId="1" applyFont="1" applyBorder="1"/>
    <xf numFmtId="0" fontId="12" fillId="0" borderId="15" xfId="0" applyFont="1" applyBorder="1"/>
    <xf numFmtId="0" fontId="15" fillId="0" borderId="11" xfId="0" applyFont="1" applyBorder="1" applyAlignment="1">
      <alignment vertical="top"/>
    </xf>
    <xf numFmtId="41" fontId="15" fillId="0" borderId="11" xfId="1" applyFont="1" applyBorder="1" applyAlignment="1" applyProtection="1">
      <alignment horizontal="right" vertical="top"/>
    </xf>
    <xf numFmtId="0" fontId="12" fillId="0" borderId="12" xfId="0" applyFont="1" applyBorder="1"/>
    <xf numFmtId="0" fontId="12" fillId="0" borderId="8" xfId="0" applyFont="1" applyBorder="1"/>
    <xf numFmtId="0" fontId="15" fillId="0" borderId="0" xfId="0" applyFont="1" applyAlignment="1">
      <alignment vertical="top"/>
    </xf>
    <xf numFmtId="41" fontId="15" fillId="0" borderId="0" xfId="1" applyFont="1" applyBorder="1" applyAlignment="1" applyProtection="1">
      <alignment horizontal="right" vertical="top"/>
    </xf>
    <xf numFmtId="0" fontId="12" fillId="0" borderId="9" xfId="0" applyFont="1" applyBorder="1"/>
    <xf numFmtId="0" fontId="16" fillId="0" borderId="14" xfId="0" applyFont="1" applyBorder="1" applyAlignment="1">
      <alignment vertical="top"/>
    </xf>
    <xf numFmtId="41" fontId="15" fillId="0" borderId="14" xfId="1" applyFont="1" applyBorder="1" applyAlignment="1" applyProtection="1">
      <alignment horizontal="right" vertical="top"/>
    </xf>
    <xf numFmtId="0" fontId="11" fillId="0" borderId="0" xfId="9" applyFont="1"/>
    <xf numFmtId="0" fontId="10" fillId="0" borderId="0" xfId="0" applyFont="1" applyAlignment="1">
      <alignment horizontal="left" wrapText="1"/>
    </xf>
    <xf numFmtId="0" fontId="7" fillId="0" borderId="0" xfId="0" applyFont="1" applyAlignment="1">
      <alignment horizontal="left" vertical="top" wrapText="1"/>
    </xf>
    <xf numFmtId="0" fontId="10" fillId="0" borderId="0" xfId="0" applyFont="1" applyAlignment="1">
      <alignment horizontal="left" vertical="center" wrapText="1"/>
    </xf>
    <xf numFmtId="0" fontId="7" fillId="0" borderId="0" xfId="0" applyFont="1" applyAlignment="1">
      <alignment horizontal="left" wrapText="1"/>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7" fillId="0" borderId="1" xfId="0" applyFont="1" applyBorder="1" applyAlignment="1">
      <alignment horizontal="justify" vertical="center"/>
    </xf>
    <xf numFmtId="165" fontId="7" fillId="0" borderId="1" xfId="1" applyNumberFormat="1" applyFont="1" applyBorder="1" applyAlignment="1">
      <alignment horizontal="center" vertical="center"/>
    </xf>
    <xf numFmtId="0" fontId="10" fillId="0" borderId="0" xfId="0" applyFont="1"/>
    <xf numFmtId="0" fontId="10" fillId="0" borderId="0" xfId="0" applyFont="1" applyAlignment="1">
      <alignment wrapText="1"/>
    </xf>
    <xf numFmtId="41" fontId="7" fillId="0" borderId="2" xfId="1" applyFont="1" applyBorder="1" applyAlignment="1">
      <alignment horizontal="center" vertical="center"/>
    </xf>
    <xf numFmtId="43" fontId="7" fillId="0" borderId="0" xfId="0" applyNumberFormat="1" applyFont="1"/>
    <xf numFmtId="41" fontId="10" fillId="0" borderId="1" xfId="1" applyFont="1" applyFill="1" applyBorder="1" applyAlignment="1">
      <alignment horizontal="center" vertical="center"/>
    </xf>
    <xf numFmtId="0" fontId="10" fillId="0" borderId="1" xfId="0" applyFont="1" applyBorder="1" applyAlignment="1">
      <alignment horizontal="center" vertical="center" wrapText="1"/>
    </xf>
    <xf numFmtId="0" fontId="7" fillId="0" borderId="10" xfId="0" applyFont="1" applyBorder="1"/>
    <xf numFmtId="0" fontId="7" fillId="0" borderId="8" xfId="0" applyFont="1" applyBorder="1"/>
    <xf numFmtId="0" fontId="7" fillId="0" borderId="13" xfId="0" applyFont="1" applyBorder="1"/>
    <xf numFmtId="41" fontId="19" fillId="0" borderId="4" xfId="1" applyFont="1" applyBorder="1" applyAlignment="1">
      <alignment horizontal="center" vertical="center"/>
    </xf>
    <xf numFmtId="0" fontId="7" fillId="0" borderId="2" xfId="0" applyFont="1" applyBorder="1"/>
    <xf numFmtId="0" fontId="7" fillId="0" borderId="3" xfId="0" applyFont="1" applyBorder="1"/>
    <xf numFmtId="0" fontId="7" fillId="0" borderId="4" xfId="0" applyFont="1" applyBorder="1"/>
    <xf numFmtId="41" fontId="7" fillId="0" borderId="2" xfId="1" applyFont="1" applyBorder="1"/>
    <xf numFmtId="41" fontId="7" fillId="0" borderId="3" xfId="1" applyFont="1" applyBorder="1"/>
    <xf numFmtId="41" fontId="7" fillId="0" borderId="4" xfId="1" applyFont="1" applyBorder="1"/>
    <xf numFmtId="0" fontId="10" fillId="0" borderId="2" xfId="0" applyFont="1" applyBorder="1" applyAlignment="1">
      <alignment horizontal="center" vertical="center"/>
    </xf>
    <xf numFmtId="41" fontId="7" fillId="0" borderId="2" xfId="1" applyFont="1" applyFill="1" applyBorder="1"/>
    <xf numFmtId="41" fontId="7" fillId="0" borderId="4" xfId="1" applyFont="1" applyFill="1" applyBorder="1"/>
    <xf numFmtId="41" fontId="10" fillId="0" borderId="1" xfId="1" applyFont="1" applyFill="1" applyBorder="1"/>
    <xf numFmtId="0" fontId="10" fillId="0" borderId="0" xfId="0" applyFont="1" applyAlignment="1">
      <alignment horizontal="center" vertical="center"/>
    </xf>
    <xf numFmtId="165" fontId="10" fillId="0" borderId="0" xfId="1" applyNumberFormat="1" applyFont="1" applyFill="1" applyBorder="1"/>
    <xf numFmtId="41" fontId="7" fillId="0" borderId="0" xfId="0" applyNumberFormat="1" applyFont="1"/>
    <xf numFmtId="0" fontId="10" fillId="0" borderId="4" xfId="0" applyFont="1" applyBorder="1" applyAlignment="1">
      <alignment horizontal="center" vertical="center"/>
    </xf>
    <xf numFmtId="41" fontId="10" fillId="0" borderId="15" xfId="1" applyFont="1" applyBorder="1"/>
    <xf numFmtId="0" fontId="7" fillId="0" borderId="1" xfId="0" applyFont="1" applyBorder="1"/>
    <xf numFmtId="41" fontId="7" fillId="0" borderId="12" xfId="1" applyFont="1" applyBorder="1"/>
    <xf numFmtId="41" fontId="10" fillId="0" borderId="7" xfId="1" applyFont="1" applyBorder="1"/>
    <xf numFmtId="41" fontId="7" fillId="0" borderId="0" xfId="0" applyNumberFormat="1" applyFont="1" applyAlignment="1">
      <alignment horizontal="left" vertical="top" wrapText="1"/>
    </xf>
    <xf numFmtId="41" fontId="7" fillId="0" borderId="1" xfId="1" applyFont="1" applyBorder="1"/>
    <xf numFmtId="41" fontId="10" fillId="0" borderId="1" xfId="1" applyFont="1" applyBorder="1" applyAlignment="1">
      <alignment horizontal="center" vertical="center"/>
    </xf>
    <xf numFmtId="0" fontId="10" fillId="0" borderId="1" xfId="0" applyFont="1" applyBorder="1"/>
    <xf numFmtId="165" fontId="10" fillId="0" borderId="1" xfId="1" applyNumberFormat="1" applyFont="1" applyBorder="1"/>
    <xf numFmtId="0" fontId="17" fillId="0" borderId="8" xfId="0" applyFont="1" applyBorder="1"/>
    <xf numFmtId="41" fontId="17" fillId="0" borderId="8" xfId="1" applyFont="1" applyBorder="1"/>
    <xf numFmtId="165" fontId="10" fillId="0" borderId="2" xfId="1" applyNumberFormat="1" applyFont="1" applyBorder="1"/>
    <xf numFmtId="165" fontId="10" fillId="0" borderId="3" xfId="1" applyNumberFormat="1" applyFont="1" applyBorder="1"/>
    <xf numFmtId="41" fontId="7" fillId="0" borderId="8" xfId="1" applyFont="1" applyBorder="1"/>
    <xf numFmtId="0" fontId="10" fillId="0" borderId="8" xfId="0" applyFont="1" applyBorder="1"/>
    <xf numFmtId="41" fontId="10" fillId="0" borderId="8" xfId="1" applyFont="1" applyBorder="1"/>
    <xf numFmtId="0" fontId="10" fillId="0" borderId="1" xfId="0" applyFont="1" applyBorder="1" applyAlignment="1">
      <alignment horizontal="left" vertical="center" wrapText="1"/>
    </xf>
    <xf numFmtId="41" fontId="10" fillId="0" borderId="1" xfId="1" applyFont="1" applyBorder="1" applyAlignment="1">
      <alignment horizontal="left" vertical="center" wrapText="1"/>
    </xf>
    <xf numFmtId="165" fontId="7" fillId="0" borderId="2" xfId="1" applyNumberFormat="1" applyFont="1" applyBorder="1"/>
    <xf numFmtId="0" fontId="10" fillId="0" borderId="1" xfId="0" applyFont="1" applyBorder="1" applyAlignment="1">
      <alignment horizontal="left" wrapText="1"/>
    </xf>
    <xf numFmtId="165" fontId="7" fillId="0" borderId="9" xfId="1" applyNumberFormat="1" applyFont="1" applyBorder="1" applyAlignment="1">
      <alignment horizontal="center"/>
    </xf>
    <xf numFmtId="41" fontId="10" fillId="0" borderId="1" xfId="1" applyFont="1" applyBorder="1" applyAlignment="1">
      <alignment horizontal="center"/>
    </xf>
    <xf numFmtId="165" fontId="7" fillId="0" borderId="0" xfId="0" applyNumberFormat="1" applyFont="1"/>
    <xf numFmtId="0" fontId="21" fillId="0" borderId="0" xfId="0" applyFont="1" applyAlignment="1">
      <alignment horizontal="left"/>
    </xf>
    <xf numFmtId="41" fontId="7" fillId="0" borderId="0" xfId="1" applyFont="1"/>
    <xf numFmtId="0" fontId="10" fillId="0" borderId="1" xfId="0" applyFont="1" applyBorder="1" applyAlignment="1">
      <alignment horizontal="center"/>
    </xf>
    <xf numFmtId="14" fontId="10" fillId="0" borderId="1" xfId="0" applyNumberFormat="1" applyFont="1" applyBorder="1" applyAlignment="1">
      <alignment horizontal="center"/>
    </xf>
    <xf numFmtId="41" fontId="10" fillId="0" borderId="1" xfId="1" applyFont="1" applyBorder="1"/>
    <xf numFmtId="165" fontId="7" fillId="0" borderId="0" xfId="1" applyNumberFormat="1" applyFont="1"/>
    <xf numFmtId="0" fontId="10" fillId="0" borderId="2" xfId="0" applyFont="1" applyBorder="1"/>
    <xf numFmtId="41" fontId="7" fillId="0" borderId="3" xfId="1" applyFont="1" applyFill="1" applyBorder="1"/>
    <xf numFmtId="0" fontId="10" fillId="0" borderId="4" xfId="0" applyFont="1" applyBorder="1"/>
    <xf numFmtId="41" fontId="10" fillId="0" borderId="4" xfId="1" applyFont="1" applyBorder="1"/>
    <xf numFmtId="41" fontId="10" fillId="0" borderId="1" xfId="0" applyNumberFormat="1" applyFont="1" applyBorder="1"/>
    <xf numFmtId="0" fontId="10" fillId="0" borderId="5" xfId="0" applyFont="1" applyBorder="1"/>
    <xf numFmtId="0" fontId="10" fillId="0" borderId="6" xfId="0" applyFont="1" applyBorder="1"/>
    <xf numFmtId="165" fontId="10" fillId="0" borderId="6" xfId="1" applyNumberFormat="1" applyFont="1" applyBorder="1"/>
    <xf numFmtId="0" fontId="10" fillId="3" borderId="0" xfId="0" applyFont="1" applyFill="1" applyAlignment="1">
      <alignment horizontal="centerContinuous"/>
    </xf>
    <xf numFmtId="0" fontId="17" fillId="0" borderId="0" xfId="0" applyFont="1" applyAlignment="1">
      <alignment horizontal="centerContinuous"/>
    </xf>
    <xf numFmtId="0" fontId="10" fillId="0" borderId="0" xfId="0" applyFont="1" applyAlignment="1">
      <alignment horizontal="centerContinuous"/>
    </xf>
    <xf numFmtId="14" fontId="22" fillId="2" borderId="0" xfId="0" applyNumberFormat="1" applyFont="1" applyFill="1" applyAlignment="1">
      <alignment horizontal="center" vertical="center"/>
    </xf>
    <xf numFmtId="0" fontId="19" fillId="2" borderId="2" xfId="0" applyFont="1" applyFill="1" applyBorder="1" applyAlignment="1">
      <alignment vertical="center"/>
    </xf>
    <xf numFmtId="41" fontId="19" fillId="2" borderId="3" xfId="1" applyFont="1" applyFill="1" applyBorder="1" applyAlignment="1">
      <alignment vertical="center"/>
    </xf>
    <xf numFmtId="41" fontId="19" fillId="2" borderId="0" xfId="1" applyFont="1" applyFill="1" applyAlignment="1">
      <alignment horizontal="center" vertical="center"/>
    </xf>
    <xf numFmtId="0" fontId="19" fillId="2" borderId="3" xfId="0" applyFont="1" applyFill="1" applyBorder="1" applyAlignment="1">
      <alignment vertical="center"/>
    </xf>
    <xf numFmtId="0" fontId="22" fillId="2" borderId="1" xfId="0" applyFont="1" applyFill="1" applyBorder="1" applyAlignment="1">
      <alignment vertical="center"/>
    </xf>
    <xf numFmtId="41" fontId="22" fillId="2" borderId="1" xfId="0" applyNumberFormat="1" applyFont="1" applyFill="1" applyBorder="1" applyAlignment="1">
      <alignment vertical="center"/>
    </xf>
    <xf numFmtId="41" fontId="22" fillId="2" borderId="0" xfId="1" applyFont="1" applyFill="1" applyAlignment="1">
      <alignment horizontal="center" vertical="center"/>
    </xf>
    <xf numFmtId="41" fontId="19" fillId="2" borderId="2" xfId="1" applyFont="1" applyFill="1" applyBorder="1" applyAlignment="1">
      <alignment vertical="center"/>
    </xf>
    <xf numFmtId="0" fontId="19" fillId="2" borderId="3" xfId="0" applyFont="1" applyFill="1" applyBorder="1" applyAlignment="1">
      <alignment horizontal="left" vertical="center"/>
    </xf>
    <xf numFmtId="164" fontId="22" fillId="2" borderId="0" xfId="1" applyNumberFormat="1" applyFont="1" applyFill="1" applyAlignment="1">
      <alignment horizontal="center" vertical="center"/>
    </xf>
    <xf numFmtId="41" fontId="22" fillId="2" borderId="1" xfId="1" applyFont="1" applyFill="1" applyBorder="1" applyAlignment="1">
      <alignment vertical="center"/>
    </xf>
    <xf numFmtId="3" fontId="23" fillId="0" borderId="0" xfId="0" applyNumberFormat="1" applyFont="1" applyAlignment="1">
      <alignment vertical="top"/>
    </xf>
    <xf numFmtId="164" fontId="7" fillId="0" borderId="0" xfId="1" applyNumberFormat="1" applyFont="1"/>
    <xf numFmtId="166" fontId="7" fillId="0" borderId="0" xfId="0" applyNumberFormat="1" applyFont="1"/>
    <xf numFmtId="49" fontId="7" fillId="3" borderId="0" xfId="0" applyNumberFormat="1" applyFont="1" applyFill="1" applyAlignment="1">
      <alignment horizontal="centerContinuous"/>
    </xf>
    <xf numFmtId="49" fontId="7" fillId="0" borderId="0" xfId="0" applyNumberFormat="1" applyFont="1" applyAlignment="1">
      <alignment horizontal="center" vertical="center"/>
    </xf>
    <xf numFmtId="41" fontId="10" fillId="0" borderId="3" xfId="1" applyFont="1" applyBorder="1"/>
    <xf numFmtId="41" fontId="10" fillId="0" borderId="1" xfId="1" applyFont="1" applyBorder="1" applyAlignment="1">
      <alignment horizontal="center" vertical="center" wrapText="1"/>
    </xf>
    <xf numFmtId="41" fontId="12" fillId="0" borderId="0" xfId="0" applyNumberFormat="1" applyFont="1"/>
    <xf numFmtId="10" fontId="12" fillId="0" borderId="0" xfId="10" applyNumberFormat="1" applyFont="1"/>
    <xf numFmtId="10" fontId="12" fillId="0" borderId="12" xfId="10" applyNumberFormat="1" applyFont="1" applyBorder="1" applyAlignment="1"/>
    <xf numFmtId="0" fontId="10" fillId="0" borderId="10" xfId="0" applyFont="1" applyBorder="1"/>
    <xf numFmtId="0" fontId="10" fillId="0" borderId="7" xfId="0" applyFont="1" applyBorder="1"/>
    <xf numFmtId="41" fontId="7" fillId="0" borderId="9" xfId="1" applyFont="1" applyBorder="1" applyAlignment="1">
      <alignment horizontal="center" vertical="center"/>
    </xf>
    <xf numFmtId="41" fontId="7" fillId="0" borderId="3" xfId="1" applyFont="1" applyBorder="1" applyAlignment="1">
      <alignment horizontal="center" vertical="center"/>
    </xf>
    <xf numFmtId="41" fontId="7" fillId="0" borderId="15" xfId="1" applyFont="1" applyBorder="1" applyAlignment="1">
      <alignment horizontal="center" vertical="center"/>
    </xf>
    <xf numFmtId="41" fontId="7" fillId="0" borderId="4" xfId="1" applyFont="1" applyBorder="1" applyAlignment="1">
      <alignment horizontal="center" vertical="center"/>
    </xf>
    <xf numFmtId="0" fontId="19" fillId="0" borderId="3" xfId="0" applyFont="1" applyBorder="1" applyAlignment="1">
      <alignment horizontal="left" vertical="top"/>
    </xf>
    <xf numFmtId="14" fontId="12" fillId="0" borderId="14" xfId="0" applyNumberFormat="1" applyFont="1" applyBorder="1"/>
    <xf numFmtId="10" fontId="12" fillId="0" borderId="12" xfId="10" applyNumberFormat="1" applyFont="1" applyFill="1" applyBorder="1" applyAlignment="1"/>
    <xf numFmtId="10" fontId="12" fillId="0" borderId="15" xfId="10" applyNumberFormat="1" applyFont="1" applyFill="1" applyBorder="1"/>
    <xf numFmtId="41" fontId="19" fillId="0" borderId="3" xfId="1" applyFont="1" applyFill="1" applyBorder="1" applyAlignment="1">
      <alignment horizontal="center" vertical="center"/>
    </xf>
    <xf numFmtId="165" fontId="22" fillId="0" borderId="1" xfId="1" applyNumberFormat="1" applyFont="1" applyFill="1" applyBorder="1" applyAlignment="1">
      <alignment horizontal="center" vertical="center"/>
    </xf>
    <xf numFmtId="41" fontId="19" fillId="0" borderId="2" xfId="1" applyFont="1" applyFill="1" applyBorder="1" applyAlignment="1">
      <alignment horizontal="center" vertical="center"/>
    </xf>
    <xf numFmtId="41" fontId="22" fillId="0" borderId="1" xfId="1" applyFont="1" applyFill="1" applyBorder="1" applyAlignment="1">
      <alignment horizontal="center" vertical="center"/>
    </xf>
    <xf numFmtId="41" fontId="10" fillId="0" borderId="1" xfId="1" applyFont="1" applyFill="1" applyBorder="1" applyAlignment="1">
      <alignment horizontal="center" vertical="center" wrapText="1"/>
    </xf>
    <xf numFmtId="41" fontId="10" fillId="0" borderId="7" xfId="1" applyFont="1" applyFill="1" applyBorder="1"/>
    <xf numFmtId="14" fontId="10" fillId="0" borderId="2" xfId="0" applyNumberFormat="1" applyFont="1" applyBorder="1" applyAlignment="1">
      <alignment horizontal="center" vertical="center"/>
    </xf>
    <xf numFmtId="41" fontId="7" fillId="0" borderId="9" xfId="1" applyFont="1" applyBorder="1"/>
    <xf numFmtId="0" fontId="10" fillId="0" borderId="5" xfId="0" applyFont="1" applyBorder="1" applyAlignment="1">
      <alignment horizontal="center" vertical="center"/>
    </xf>
    <xf numFmtId="41" fontId="19" fillId="0" borderId="0" xfId="1" applyFont="1" applyBorder="1" applyAlignment="1">
      <alignment horizontal="center" vertical="center"/>
    </xf>
    <xf numFmtId="41" fontId="7" fillId="0" borderId="0" xfId="1" applyFont="1" applyBorder="1" applyAlignment="1">
      <alignment horizontal="center" vertical="center"/>
    </xf>
    <xf numFmtId="41" fontId="10" fillId="0" borderId="4" xfId="1" applyFont="1" applyFill="1" applyBorder="1"/>
    <xf numFmtId="0" fontId="19" fillId="0" borderId="4" xfId="0" applyFont="1" applyBorder="1" applyAlignment="1">
      <alignment horizontal="left" vertical="top"/>
    </xf>
    <xf numFmtId="0" fontId="19" fillId="0" borderId="10" xfId="0" applyFont="1" applyBorder="1" applyAlignment="1">
      <alignment horizontal="left" vertical="top"/>
    </xf>
    <xf numFmtId="41" fontId="10" fillId="0" borderId="1" xfId="0" applyNumberFormat="1" applyFont="1" applyBorder="1" applyAlignment="1">
      <alignment horizontal="left" vertical="top" wrapText="1"/>
    </xf>
    <xf numFmtId="0" fontId="7" fillId="0" borderId="8" xfId="0" applyFont="1" applyBorder="1" applyAlignment="1">
      <alignment horizontal="left" vertical="center"/>
    </xf>
    <xf numFmtId="14" fontId="10" fillId="0" borderId="6" xfId="0" applyNumberFormat="1" applyFont="1" applyBorder="1" applyAlignment="1">
      <alignment horizontal="center" vertical="center"/>
    </xf>
    <xf numFmtId="14" fontId="10" fillId="0" borderId="7" xfId="0" applyNumberFormat="1" applyFont="1" applyBorder="1" applyAlignment="1">
      <alignment horizontal="center" vertical="center"/>
    </xf>
    <xf numFmtId="41" fontId="7" fillId="0" borderId="3" xfId="1" applyFont="1" applyBorder="1" applyAlignment="1">
      <alignment horizontal="left"/>
    </xf>
    <xf numFmtId="0" fontId="24" fillId="0" borderId="10" xfId="0" applyFont="1" applyBorder="1" applyAlignment="1">
      <alignment horizontal="left" vertical="top"/>
    </xf>
    <xf numFmtId="0" fontId="24" fillId="0" borderId="11" xfId="0" applyFont="1" applyBorder="1" applyAlignment="1">
      <alignment horizontal="center" vertical="top"/>
    </xf>
    <xf numFmtId="0" fontId="24" fillId="0" borderId="11" xfId="0" applyFont="1" applyBorder="1" applyAlignment="1">
      <alignment vertical="top"/>
    </xf>
    <xf numFmtId="41" fontId="24" fillId="0" borderId="11" xfId="1" applyFont="1" applyBorder="1" applyAlignment="1">
      <alignment horizontal="right" vertical="top"/>
    </xf>
    <xf numFmtId="0" fontId="24" fillId="0" borderId="13" xfId="0" applyFont="1" applyBorder="1" applyAlignment="1">
      <alignment horizontal="left" vertical="top"/>
    </xf>
    <xf numFmtId="0" fontId="24" fillId="0" borderId="14" xfId="0" applyFont="1" applyBorder="1" applyAlignment="1">
      <alignment horizontal="center" vertical="top"/>
    </xf>
    <xf numFmtId="0" fontId="24" fillId="0" borderId="14" xfId="0" applyFont="1" applyBorder="1" applyAlignment="1">
      <alignment vertical="top"/>
    </xf>
    <xf numFmtId="41" fontId="24" fillId="0" borderId="14" xfId="1" applyFont="1" applyBorder="1" applyAlignment="1">
      <alignment horizontal="right" vertical="top"/>
    </xf>
    <xf numFmtId="41" fontId="19" fillId="2" borderId="0" xfId="1" applyFont="1" applyFill="1" applyBorder="1" applyAlignment="1">
      <alignment horizontal="center" vertical="center"/>
    </xf>
    <xf numFmtId="0" fontId="22" fillId="2" borderId="2" xfId="0" applyFont="1" applyFill="1" applyBorder="1" applyAlignment="1">
      <alignment horizontal="center" vertical="center"/>
    </xf>
    <xf numFmtId="14" fontId="22" fillId="2" borderId="2" xfId="0" applyNumberFormat="1" applyFont="1" applyFill="1" applyBorder="1" applyAlignment="1">
      <alignment horizontal="center" vertical="center"/>
    </xf>
    <xf numFmtId="0" fontId="22" fillId="2" borderId="4" xfId="0" applyFont="1" applyFill="1" applyBorder="1" applyAlignment="1">
      <alignment vertical="center"/>
    </xf>
    <xf numFmtId="41" fontId="22" fillId="2" borderId="4" xfId="0" applyNumberFormat="1" applyFont="1" applyFill="1" applyBorder="1" applyAlignment="1">
      <alignment vertical="center"/>
    </xf>
    <xf numFmtId="41" fontId="22" fillId="0" borderId="4" xfId="0" applyNumberFormat="1" applyFont="1" applyBorder="1" applyAlignment="1">
      <alignment vertical="center"/>
    </xf>
    <xf numFmtId="0" fontId="19" fillId="2" borderId="10" xfId="0" applyFont="1" applyFill="1" applyBorder="1" applyAlignment="1">
      <alignment vertical="center"/>
    </xf>
    <xf numFmtId="0" fontId="19" fillId="2" borderId="8" xfId="0" applyFont="1" applyFill="1" applyBorder="1" applyAlignment="1">
      <alignment vertical="center"/>
    </xf>
    <xf numFmtId="41" fontId="19" fillId="2" borderId="10" xfId="1" applyFont="1" applyFill="1" applyBorder="1" applyAlignment="1">
      <alignment vertical="center"/>
    </xf>
    <xf numFmtId="41" fontId="19" fillId="2" borderId="8" xfId="1" applyFont="1" applyFill="1" applyBorder="1" applyAlignment="1">
      <alignment vertical="center"/>
    </xf>
    <xf numFmtId="41" fontId="12" fillId="0" borderId="14" xfId="1" applyFont="1" applyBorder="1" applyAlignment="1"/>
    <xf numFmtId="10" fontId="12" fillId="0" borderId="15" xfId="10" applyNumberFormat="1" applyFont="1" applyBorder="1" applyAlignment="1"/>
    <xf numFmtId="41" fontId="10" fillId="0" borderId="13" xfId="0" applyNumberFormat="1" applyFont="1" applyBorder="1" applyAlignment="1">
      <alignment horizontal="left" vertical="top" wrapText="1"/>
    </xf>
    <xf numFmtId="41" fontId="7" fillId="0" borderId="2" xfId="0" applyNumberFormat="1" applyFont="1" applyBorder="1" applyAlignment="1">
      <alignment horizontal="left" vertical="top"/>
    </xf>
    <xf numFmtId="41" fontId="7" fillId="0" borderId="3" xfId="0" applyNumberFormat="1" applyFont="1" applyBorder="1" applyAlignment="1">
      <alignment horizontal="left" vertical="top"/>
    </xf>
    <xf numFmtId="41" fontId="7" fillId="0" borderId="4" xfId="0" applyNumberFormat="1" applyFont="1" applyBorder="1" applyAlignment="1">
      <alignment horizontal="left" vertical="top"/>
    </xf>
    <xf numFmtId="0" fontId="7" fillId="0" borderId="8" xfId="0" applyFont="1" applyBorder="1" applyAlignment="1">
      <alignment horizontal="left" vertical="top"/>
    </xf>
    <xf numFmtId="165" fontId="10" fillId="0" borderId="7" xfId="1" applyNumberFormat="1" applyFont="1" applyBorder="1"/>
    <xf numFmtId="165" fontId="10" fillId="0" borderId="0" xfId="1" applyNumberFormat="1" applyFont="1" applyBorder="1"/>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0" xfId="0" applyFont="1" applyFill="1" applyAlignment="1">
      <alignment horizontal="center" vertical="center"/>
    </xf>
    <xf numFmtId="0" fontId="7" fillId="3" borderId="9"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21" fillId="0" borderId="0" xfId="0" applyFont="1" applyAlignment="1">
      <alignment horizontal="left"/>
    </xf>
    <xf numFmtId="0" fontId="10" fillId="0" borderId="0" xfId="0" applyFont="1" applyAlignment="1">
      <alignment horizontal="center"/>
    </xf>
    <xf numFmtId="0" fontId="10" fillId="3" borderId="0" xfId="0" applyFont="1" applyFill="1" applyAlignment="1">
      <alignment horizontal="center"/>
    </xf>
    <xf numFmtId="0" fontId="17" fillId="0" borderId="0" xfId="0" applyFont="1" applyAlignment="1">
      <alignment horizontal="center"/>
    </xf>
    <xf numFmtId="0" fontId="10" fillId="0" borderId="2" xfId="0" applyFont="1" applyBorder="1" applyAlignment="1">
      <alignment horizontal="left" wrapText="1"/>
    </xf>
    <xf numFmtId="0" fontId="10" fillId="0" borderId="4" xfId="0" applyFont="1" applyBorder="1" applyAlignment="1">
      <alignment horizontal="left" wrapText="1"/>
    </xf>
    <xf numFmtId="41" fontId="10" fillId="0" borderId="2" xfId="1" applyFont="1" applyBorder="1" applyAlignment="1">
      <alignment horizontal="center"/>
    </xf>
    <xf numFmtId="41" fontId="10" fillId="0" borderId="4" xfId="1" applyFont="1" applyBorder="1" applyAlignment="1">
      <alignment horizont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left" wrapText="1"/>
    </xf>
    <xf numFmtId="0" fontId="17" fillId="0" borderId="0" xfId="0" applyFont="1" applyAlignment="1">
      <alignment horizontal="center" wrapText="1"/>
    </xf>
    <xf numFmtId="0" fontId="7" fillId="0" borderId="0" xfId="0" applyFont="1" applyAlignment="1">
      <alignment horizontal="justify" vertical="center" wrapText="1"/>
    </xf>
    <xf numFmtId="0" fontId="7" fillId="0" borderId="0" xfId="0" applyFont="1" applyAlignment="1">
      <alignment horizontal="left" wrapText="1"/>
    </xf>
    <xf numFmtId="0" fontId="7" fillId="0" borderId="0" xfId="0" applyFont="1" applyAlignment="1">
      <alignment horizontal="justify" vertical="top" wrapText="1"/>
    </xf>
    <xf numFmtId="0" fontId="10" fillId="0" borderId="0" xfId="0" applyFont="1" applyAlignment="1">
      <alignment horizontal="left" vertical="center" wrapText="1"/>
    </xf>
    <xf numFmtId="0" fontId="10" fillId="0" borderId="0" xfId="0" applyFont="1" applyAlignment="1">
      <alignment horizontal="left"/>
    </xf>
    <xf numFmtId="0" fontId="7" fillId="0" borderId="0" xfId="0" applyFont="1" applyAlignment="1">
      <alignment horizontal="justify" wrapText="1"/>
    </xf>
    <xf numFmtId="0" fontId="7" fillId="0" borderId="0" xfId="0" applyFont="1" applyAlignment="1">
      <alignment horizontal="left" vertical="top" wrapText="1"/>
    </xf>
    <xf numFmtId="0" fontId="7" fillId="0" borderId="10" xfId="0" applyFont="1" applyBorder="1" applyAlignment="1">
      <alignment horizontal="left" vertical="center"/>
    </xf>
    <xf numFmtId="0" fontId="7" fillId="0" borderId="12" xfId="0" applyFont="1" applyBorder="1" applyAlignment="1">
      <alignment horizontal="left" vertical="center"/>
    </xf>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8FEE-0EC3-44A8-B0C3-9B88118B4F8C}">
  <dimension ref="B2:F24"/>
  <sheetViews>
    <sheetView showGridLines="0" workbookViewId="0">
      <selection activeCell="I3" sqref="I3:J4"/>
    </sheetView>
  </sheetViews>
  <sheetFormatPr baseColWidth="10" defaultColWidth="11.42578125" defaultRowHeight="15" x14ac:dyDescent="0.25"/>
  <cols>
    <col min="1" max="1" width="3.5703125" style="1" customWidth="1"/>
    <col min="2" max="2" width="34.28515625" style="1" customWidth="1"/>
    <col min="3" max="6" width="19.28515625" style="1" customWidth="1"/>
    <col min="7" max="7" width="3.5703125" style="1" customWidth="1"/>
    <col min="8" max="16384" width="11.42578125" style="1"/>
  </cols>
  <sheetData>
    <row r="2" spans="2:6" x14ac:dyDescent="0.25">
      <c r="B2" s="181" t="s">
        <v>110</v>
      </c>
      <c r="C2" s="182"/>
      <c r="D2" s="182"/>
      <c r="E2" s="182"/>
      <c r="F2" s="183"/>
    </row>
    <row r="3" spans="2:6" x14ac:dyDescent="0.25">
      <c r="B3" s="184"/>
      <c r="C3" s="185"/>
      <c r="D3" s="185"/>
      <c r="E3" s="185"/>
      <c r="F3" s="186"/>
    </row>
    <row r="4" spans="2:6" x14ac:dyDescent="0.25">
      <c r="B4" s="184"/>
      <c r="C4" s="185"/>
      <c r="D4" s="185"/>
      <c r="E4" s="185"/>
      <c r="F4" s="186"/>
    </row>
    <row r="5" spans="2:6" x14ac:dyDescent="0.25">
      <c r="B5" s="184"/>
      <c r="C5" s="185"/>
      <c r="D5" s="185"/>
      <c r="E5" s="185"/>
      <c r="F5" s="186"/>
    </row>
    <row r="6" spans="2:6" x14ac:dyDescent="0.25">
      <c r="B6" s="184"/>
      <c r="C6" s="185"/>
      <c r="D6" s="185"/>
      <c r="E6" s="185"/>
      <c r="F6" s="186"/>
    </row>
    <row r="7" spans="2:6" x14ac:dyDescent="0.25">
      <c r="B7" s="184"/>
      <c r="C7" s="185"/>
      <c r="D7" s="185"/>
      <c r="E7" s="185"/>
      <c r="F7" s="186"/>
    </row>
    <row r="8" spans="2:6" x14ac:dyDescent="0.25">
      <c r="B8" s="184"/>
      <c r="C8" s="185"/>
      <c r="D8" s="185"/>
      <c r="E8" s="185"/>
      <c r="F8" s="186"/>
    </row>
    <row r="9" spans="2:6" x14ac:dyDescent="0.25">
      <c r="B9" s="184"/>
      <c r="C9" s="185"/>
      <c r="D9" s="185"/>
      <c r="E9" s="185"/>
      <c r="F9" s="186"/>
    </row>
    <row r="10" spans="2:6" x14ac:dyDescent="0.25">
      <c r="B10" s="184"/>
      <c r="C10" s="185"/>
      <c r="D10" s="185"/>
      <c r="E10" s="185"/>
      <c r="F10" s="186"/>
    </row>
    <row r="11" spans="2:6" x14ac:dyDescent="0.25">
      <c r="B11" s="184"/>
      <c r="C11" s="185"/>
      <c r="D11" s="185"/>
      <c r="E11" s="185"/>
      <c r="F11" s="186"/>
    </row>
    <row r="12" spans="2:6" x14ac:dyDescent="0.25">
      <c r="B12" s="184"/>
      <c r="C12" s="185"/>
      <c r="D12" s="185"/>
      <c r="E12" s="185"/>
      <c r="F12" s="186"/>
    </row>
    <row r="13" spans="2:6" x14ac:dyDescent="0.25">
      <c r="B13" s="184"/>
      <c r="C13" s="185"/>
      <c r="D13" s="185"/>
      <c r="E13" s="185"/>
      <c r="F13" s="186"/>
    </row>
    <row r="14" spans="2:6" x14ac:dyDescent="0.25">
      <c r="B14" s="184"/>
      <c r="C14" s="185"/>
      <c r="D14" s="185"/>
      <c r="E14" s="185"/>
      <c r="F14" s="186"/>
    </row>
    <row r="15" spans="2:6" x14ac:dyDescent="0.25">
      <c r="B15" s="184"/>
      <c r="C15" s="185"/>
      <c r="D15" s="185"/>
      <c r="E15" s="185"/>
      <c r="F15" s="186"/>
    </row>
    <row r="16" spans="2:6" x14ac:dyDescent="0.25">
      <c r="B16" s="184"/>
      <c r="C16" s="185"/>
      <c r="D16" s="185"/>
      <c r="E16" s="185"/>
      <c r="F16" s="186"/>
    </row>
    <row r="17" spans="2:6" x14ac:dyDescent="0.25">
      <c r="B17" s="184"/>
      <c r="C17" s="185"/>
      <c r="D17" s="185"/>
      <c r="E17" s="185"/>
      <c r="F17" s="186"/>
    </row>
    <row r="18" spans="2:6" x14ac:dyDescent="0.25">
      <c r="B18" s="184"/>
      <c r="C18" s="185"/>
      <c r="D18" s="185"/>
      <c r="E18" s="185"/>
      <c r="F18" s="186"/>
    </row>
    <row r="19" spans="2:6" x14ac:dyDescent="0.25">
      <c r="B19" s="184"/>
      <c r="C19" s="185"/>
      <c r="D19" s="185"/>
      <c r="E19" s="185"/>
      <c r="F19" s="186"/>
    </row>
    <row r="20" spans="2:6" x14ac:dyDescent="0.25">
      <c r="B20" s="184"/>
      <c r="C20" s="185"/>
      <c r="D20" s="185"/>
      <c r="E20" s="185"/>
      <c r="F20" s="186"/>
    </row>
    <row r="21" spans="2:6" x14ac:dyDescent="0.25">
      <c r="B21" s="184"/>
      <c r="C21" s="185"/>
      <c r="D21" s="185"/>
      <c r="E21" s="185"/>
      <c r="F21" s="186"/>
    </row>
    <row r="22" spans="2:6" x14ac:dyDescent="0.25">
      <c r="B22" s="184"/>
      <c r="C22" s="185"/>
      <c r="D22" s="185"/>
      <c r="E22" s="185"/>
      <c r="F22" s="186"/>
    </row>
    <row r="23" spans="2:6" x14ac:dyDescent="0.25">
      <c r="B23" s="184"/>
      <c r="C23" s="185"/>
      <c r="D23" s="185"/>
      <c r="E23" s="185"/>
      <c r="F23" s="186"/>
    </row>
    <row r="24" spans="2:6" x14ac:dyDescent="0.25">
      <c r="B24" s="187"/>
      <c r="C24" s="188"/>
      <c r="D24" s="188"/>
      <c r="E24" s="188"/>
      <c r="F24" s="189"/>
    </row>
  </sheetData>
  <mergeCells count="1">
    <mergeCell ref="B2:F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524A-59C7-456E-A84D-2578965AD61A}">
  <dimension ref="B2:C9"/>
  <sheetViews>
    <sheetView showGridLines="0" workbookViewId="0">
      <pane ySplit="2" topLeftCell="A3" activePane="bottomLeft" state="frozen"/>
      <selection activeCell="B2" sqref="B2:F24"/>
      <selection pane="bottomLeft" activeCell="C27" sqref="C27"/>
    </sheetView>
  </sheetViews>
  <sheetFormatPr baseColWidth="10" defaultColWidth="11.42578125" defaultRowHeight="15" x14ac:dyDescent="0.25"/>
  <cols>
    <col min="1" max="1" width="3.5703125" style="1" customWidth="1"/>
    <col min="2" max="2" width="82.85546875" style="1" bestFit="1" customWidth="1"/>
    <col min="3" max="3" width="11.42578125" style="1"/>
    <col min="4" max="4" width="3.5703125" style="1" customWidth="1"/>
    <col min="5" max="16384" width="11.42578125" style="1"/>
  </cols>
  <sheetData>
    <row r="2" spans="2:3" x14ac:dyDescent="0.25">
      <c r="B2" s="100" t="s">
        <v>59</v>
      </c>
      <c r="C2" s="100"/>
    </row>
    <row r="3" spans="2:3" x14ac:dyDescent="0.25">
      <c r="B3" s="100" t="s">
        <v>111</v>
      </c>
      <c r="C3" s="118"/>
    </row>
    <row r="4" spans="2:3" x14ac:dyDescent="0.25">
      <c r="B4" s="30" t="s">
        <v>42</v>
      </c>
      <c r="C4" s="119" t="s">
        <v>53</v>
      </c>
    </row>
    <row r="5" spans="2:3" x14ac:dyDescent="0.25">
      <c r="B5" s="30" t="s">
        <v>52</v>
      </c>
      <c r="C5" s="119" t="s">
        <v>54</v>
      </c>
    </row>
    <row r="6" spans="2:3" x14ac:dyDescent="0.25">
      <c r="B6" s="30" t="s">
        <v>44</v>
      </c>
      <c r="C6" s="119" t="s">
        <v>55</v>
      </c>
    </row>
    <row r="7" spans="2:3" x14ac:dyDescent="0.25">
      <c r="B7" s="30" t="s">
        <v>45</v>
      </c>
      <c r="C7" s="119" t="s">
        <v>56</v>
      </c>
    </row>
    <row r="8" spans="2:3" x14ac:dyDescent="0.25">
      <c r="B8" s="30" t="s">
        <v>46</v>
      </c>
      <c r="C8" s="119" t="s">
        <v>57</v>
      </c>
    </row>
    <row r="9" spans="2:3" x14ac:dyDescent="0.25">
      <c r="B9" s="30" t="s">
        <v>40</v>
      </c>
      <c r="C9" s="119" t="s">
        <v>58</v>
      </c>
    </row>
  </sheetData>
  <hyperlinks>
    <hyperlink ref="B4" location="'01'!A1" display="ESTADO DEL ACTIVO NETO" xr:uid="{ADAFE1C1-EDE4-4CD8-9750-B8884DC20CE0}"/>
    <hyperlink ref="B5" location="'02'!A1" display="ESTADO DE INGRESO Y EGRESOS" xr:uid="{19802853-602A-405F-8AE5-F88B1A877F4C}"/>
    <hyperlink ref="B6" location="'03'!A1" display="ESTADO DE VARIACIÓN DEL ACTIVO NETO" xr:uid="{6E77C906-3371-4C0B-8C06-E68434AD19D5}"/>
    <hyperlink ref="B7" location="'04'!A1" display="ESTADO DE FLUJO DE EFECTIVO" xr:uid="{3460341A-DC87-4C0B-8DF4-335D3F486991}"/>
    <hyperlink ref="B8" location="'05'!A1" display="NOTAS A LOS ESTADOS FINANCIEROS" xr:uid="{637DE25D-E725-44F4-A19B-B35C6485057C}"/>
    <hyperlink ref="B9" location="'06'!A1" display="COMPOSICIÓN DE LAS INVERSIONES DEL FONDO" xr:uid="{7295C1B1-75E3-4145-AECA-97EC919C9B22}"/>
  </hyperlinks>
  <pageMargins left="0.7" right="0.7" top="0.75" bottom="0.75" header="0.3" footer="0.3"/>
  <pageSetup orientation="portrait" r:id="rId1"/>
  <ignoredErrors>
    <ignoredError sqref="C4:C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4725-A22E-4417-B8DE-6025655D03C1}">
  <sheetPr>
    <tabColor theme="9" tint="0.39997558519241921"/>
  </sheetPr>
  <dimension ref="A1:H29"/>
  <sheetViews>
    <sheetView showGridLines="0" workbookViewId="0">
      <selection activeCell="G22" sqref="G22"/>
    </sheetView>
  </sheetViews>
  <sheetFormatPr baseColWidth="10" defaultColWidth="9.140625" defaultRowHeight="15" x14ac:dyDescent="0.25"/>
  <cols>
    <col min="1" max="1" width="3.5703125" style="1" customWidth="1"/>
    <col min="2" max="2" width="52.7109375" style="1" customWidth="1"/>
    <col min="3" max="3" width="19.42578125" style="1" customWidth="1"/>
    <col min="4" max="4" width="20.28515625" style="1" bestFit="1" customWidth="1"/>
    <col min="5" max="5" width="3.5703125" style="1" customWidth="1"/>
    <col min="6" max="7" width="9.140625" style="1"/>
    <col min="8" max="8" width="16.42578125" style="1" bestFit="1" customWidth="1"/>
    <col min="9" max="16384" width="9.140625" style="1"/>
  </cols>
  <sheetData>
    <row r="1" spans="1:8" x14ac:dyDescent="0.25">
      <c r="A1" s="30" t="s">
        <v>59</v>
      </c>
    </row>
    <row r="2" spans="1:8" x14ac:dyDescent="0.25">
      <c r="B2" s="100" t="s">
        <v>111</v>
      </c>
      <c r="C2" s="100"/>
      <c r="D2" s="100"/>
    </row>
    <row r="3" spans="1:8" x14ac:dyDescent="0.25">
      <c r="B3" s="101" t="s">
        <v>42</v>
      </c>
      <c r="C3" s="101"/>
      <c r="D3" s="101"/>
    </row>
    <row r="4" spans="1:8" x14ac:dyDescent="0.25">
      <c r="B4" s="102" t="s">
        <v>135</v>
      </c>
      <c r="C4" s="102"/>
      <c r="D4" s="102"/>
    </row>
    <row r="5" spans="1:8" x14ac:dyDescent="0.25">
      <c r="B5" s="191" t="s">
        <v>61</v>
      </c>
      <c r="C5" s="191"/>
      <c r="D5" s="191"/>
    </row>
    <row r="7" spans="1:8" x14ac:dyDescent="0.25">
      <c r="B7" s="163" t="s">
        <v>0</v>
      </c>
      <c r="C7" s="164">
        <v>45657</v>
      </c>
      <c r="D7" s="164">
        <v>45291</v>
      </c>
      <c r="E7" s="103"/>
    </row>
    <row r="8" spans="1:8" x14ac:dyDescent="0.25">
      <c r="B8" s="168" t="s">
        <v>102</v>
      </c>
      <c r="C8" s="170">
        <v>71125696</v>
      </c>
      <c r="D8" s="137">
        <v>790062350</v>
      </c>
      <c r="E8" s="106"/>
    </row>
    <row r="9" spans="1:8" x14ac:dyDescent="0.25">
      <c r="B9" s="169" t="s">
        <v>103</v>
      </c>
      <c r="C9" s="171">
        <v>20324147000.418465</v>
      </c>
      <c r="D9" s="135">
        <v>11640041121.239561</v>
      </c>
      <c r="E9" s="106"/>
    </row>
    <row r="10" spans="1:8" x14ac:dyDescent="0.25">
      <c r="B10" s="169" t="s">
        <v>148</v>
      </c>
      <c r="C10" s="171">
        <v>1555920473</v>
      </c>
      <c r="D10" s="135">
        <v>540554269</v>
      </c>
      <c r="E10" s="162"/>
    </row>
    <row r="11" spans="1:8" x14ac:dyDescent="0.25">
      <c r="B11" s="46" t="s">
        <v>104</v>
      </c>
      <c r="C11" s="76">
        <v>1291992962</v>
      </c>
      <c r="D11" s="135">
        <v>1289812359</v>
      </c>
      <c r="E11" s="162"/>
      <c r="H11" s="61"/>
    </row>
    <row r="12" spans="1:8" x14ac:dyDescent="0.25">
      <c r="B12" s="165" t="s">
        <v>1</v>
      </c>
      <c r="C12" s="166">
        <f>SUM(C8:C11)</f>
        <v>23243186131.418465</v>
      </c>
      <c r="D12" s="167">
        <f>SUM(D8:D11)</f>
        <v>14260470099.239561</v>
      </c>
      <c r="E12" s="110"/>
    </row>
    <row r="13" spans="1:8" x14ac:dyDescent="0.25">
      <c r="B13" s="108" t="s">
        <v>2</v>
      </c>
      <c r="C13" s="108"/>
      <c r="D13" s="136"/>
      <c r="E13" s="110"/>
    </row>
    <row r="14" spans="1:8" x14ac:dyDescent="0.25">
      <c r="B14" s="104" t="s">
        <v>162</v>
      </c>
      <c r="C14" s="111">
        <v>12002545875.418465</v>
      </c>
      <c r="D14" s="137">
        <v>4199900965.630794</v>
      </c>
      <c r="E14" s="106"/>
    </row>
    <row r="15" spans="1:8" x14ac:dyDescent="0.25">
      <c r="B15" s="112" t="s">
        <v>158</v>
      </c>
      <c r="C15" s="105">
        <v>700800000</v>
      </c>
      <c r="D15" s="135">
        <v>700800000</v>
      </c>
      <c r="E15" s="106"/>
    </row>
    <row r="16" spans="1:8" x14ac:dyDescent="0.25">
      <c r="B16" s="112" t="s">
        <v>154</v>
      </c>
      <c r="C16" s="105">
        <v>1167648148</v>
      </c>
      <c r="D16" s="135">
        <v>0</v>
      </c>
      <c r="E16" s="106"/>
    </row>
    <row r="17" spans="2:5" x14ac:dyDescent="0.25">
      <c r="B17" s="112" t="s">
        <v>149</v>
      </c>
      <c r="C17" s="105">
        <v>40463342</v>
      </c>
      <c r="D17" s="135">
        <v>25590817</v>
      </c>
      <c r="E17" s="106"/>
    </row>
    <row r="18" spans="2:5" x14ac:dyDescent="0.25">
      <c r="B18" s="107" t="s">
        <v>163</v>
      </c>
      <c r="C18" s="105">
        <v>409452739</v>
      </c>
      <c r="D18" s="135">
        <v>0</v>
      </c>
      <c r="E18" s="106"/>
    </row>
    <row r="19" spans="2:5" x14ac:dyDescent="0.25">
      <c r="B19" s="108" t="s">
        <v>41</v>
      </c>
      <c r="C19" s="109">
        <f>SUM(C14:C18)</f>
        <v>14320910104.418465</v>
      </c>
      <c r="D19" s="138">
        <f>SUM(D14:D18)</f>
        <v>4926291782.6307945</v>
      </c>
      <c r="E19" s="106"/>
    </row>
    <row r="20" spans="2:5" x14ac:dyDescent="0.25">
      <c r="B20" s="108" t="s">
        <v>3</v>
      </c>
      <c r="C20" s="109">
        <f>+C12-C19</f>
        <v>8922276027</v>
      </c>
      <c r="D20" s="138">
        <f>+D12-D19</f>
        <v>9334178316.6087666</v>
      </c>
      <c r="E20" s="110"/>
    </row>
    <row r="21" spans="2:5" x14ac:dyDescent="0.25">
      <c r="B21" s="108" t="s">
        <v>4</v>
      </c>
      <c r="C21" s="108">
        <v>9500</v>
      </c>
      <c r="D21" s="138">
        <v>9500</v>
      </c>
      <c r="E21" s="113"/>
    </row>
    <row r="22" spans="2:5" x14ac:dyDescent="0.25">
      <c r="B22" s="108" t="s">
        <v>5</v>
      </c>
      <c r="C22" s="114">
        <f>+C20/C21</f>
        <v>939186.95021052635</v>
      </c>
      <c r="D22" s="138">
        <f>+D20/D21</f>
        <v>982545.08595881751</v>
      </c>
      <c r="E22" s="113"/>
    </row>
    <row r="24" spans="2:5" x14ac:dyDescent="0.25">
      <c r="B24" s="190" t="s">
        <v>98</v>
      </c>
      <c r="C24" s="190"/>
      <c r="D24" s="190"/>
    </row>
    <row r="25" spans="2:5" x14ac:dyDescent="0.25">
      <c r="B25" s="39"/>
      <c r="C25" s="115"/>
      <c r="D25" s="61"/>
      <c r="E25" s="61"/>
    </row>
    <row r="26" spans="2:5" x14ac:dyDescent="0.25">
      <c r="C26" s="87"/>
      <c r="D26" s="87"/>
      <c r="E26" s="87"/>
    </row>
    <row r="27" spans="2:5" x14ac:dyDescent="0.25">
      <c r="C27" s="87"/>
      <c r="D27" s="87"/>
      <c r="E27" s="85"/>
    </row>
    <row r="28" spans="2:5" x14ac:dyDescent="0.25">
      <c r="C28" s="116"/>
      <c r="D28" s="87"/>
    </row>
    <row r="29" spans="2:5" x14ac:dyDescent="0.25">
      <c r="C29" s="117"/>
      <c r="D29" s="117"/>
    </row>
  </sheetData>
  <mergeCells count="2">
    <mergeCell ref="B24:D24"/>
    <mergeCell ref="B5:D5"/>
  </mergeCells>
  <hyperlinks>
    <hyperlink ref="A1" location="INDICE!A1" display="INDICE" xr:uid="{D012767D-BD93-40CB-9C7B-EBE1B4DAAA10}"/>
  </hyperlinks>
  <pageMargins left="0.7" right="0.7" top="0.75" bottom="0.75" header="0.3" footer="0.3"/>
  <pageSetup paperSize="9" orientation="portrait" r:id="rId1"/>
  <ignoredErrors>
    <ignoredError sqref="C12:D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5C0E-A733-4600-9C7C-D5B95AC6504C}">
  <sheetPr>
    <tabColor theme="9" tint="0.39997558519241921"/>
  </sheetPr>
  <dimension ref="A1:E21"/>
  <sheetViews>
    <sheetView showGridLines="0" workbookViewId="0">
      <selection activeCell="C37" sqref="C37"/>
    </sheetView>
  </sheetViews>
  <sheetFormatPr baseColWidth="10" defaultColWidth="11.42578125" defaultRowHeight="15" x14ac:dyDescent="0.25"/>
  <cols>
    <col min="1" max="1" width="3.5703125" style="1" customWidth="1"/>
    <col min="2" max="2" width="52.7109375" style="1" customWidth="1"/>
    <col min="3" max="4" width="18.7109375" style="1" customWidth="1"/>
    <col min="5" max="5" width="3.5703125" style="1" customWidth="1"/>
    <col min="6" max="16384" width="11.42578125" style="1"/>
  </cols>
  <sheetData>
    <row r="1" spans="1:5" x14ac:dyDescent="0.25">
      <c r="A1" s="30" t="s">
        <v>59</v>
      </c>
    </row>
    <row r="2" spans="1:5" x14ac:dyDescent="0.25">
      <c r="B2" s="192" t="str">
        <f>+'01'!B2</f>
        <v>FONDO DE INVERSIÓN INMOBILIARIO ORQUIDEAS</v>
      </c>
      <c r="C2" s="192"/>
      <c r="D2" s="192"/>
    </row>
    <row r="3" spans="1:5" x14ac:dyDescent="0.25">
      <c r="B3" s="193" t="s">
        <v>43</v>
      </c>
      <c r="C3" s="193"/>
      <c r="D3" s="193"/>
    </row>
    <row r="4" spans="1:5" x14ac:dyDescent="0.25">
      <c r="B4" s="191" t="str">
        <f>+'01'!B4</f>
        <v>Correspondiente al 31/12/2024 comparativo con el periodo 31/12/2023</v>
      </c>
      <c r="C4" s="191"/>
      <c r="D4" s="191"/>
    </row>
    <row r="5" spans="1:5" x14ac:dyDescent="0.25">
      <c r="B5" s="191" t="s">
        <v>61</v>
      </c>
      <c r="C5" s="191"/>
      <c r="D5" s="191"/>
    </row>
    <row r="7" spans="1:5" s="39" customFormat="1" x14ac:dyDescent="0.25">
      <c r="B7" s="88" t="s">
        <v>6</v>
      </c>
      <c r="C7" s="89">
        <f>+'01'!C7</f>
        <v>45657</v>
      </c>
      <c r="D7" s="89">
        <f>+'01'!D7</f>
        <v>45291</v>
      </c>
      <c r="E7" s="86"/>
    </row>
    <row r="8" spans="1:5" x14ac:dyDescent="0.25">
      <c r="B8" s="50" t="s">
        <v>164</v>
      </c>
      <c r="C8" s="53">
        <v>13034624</v>
      </c>
      <c r="D8" s="52">
        <v>53891435</v>
      </c>
      <c r="E8" s="61"/>
    </row>
    <row r="9" spans="1:5" x14ac:dyDescent="0.25">
      <c r="B9" s="50" t="s">
        <v>150</v>
      </c>
      <c r="C9" s="53">
        <v>43657</v>
      </c>
      <c r="D9" s="93">
        <v>0</v>
      </c>
    </row>
    <row r="10" spans="1:5" s="39" customFormat="1" x14ac:dyDescent="0.25">
      <c r="B10" s="70" t="s">
        <v>7</v>
      </c>
      <c r="C10" s="96">
        <f>SUM(C8:C9)</f>
        <v>13078281</v>
      </c>
      <c r="D10" s="96">
        <f>SUM(D8:D9)</f>
        <v>53891435</v>
      </c>
      <c r="E10" s="1"/>
    </row>
    <row r="11" spans="1:5" s="39" customFormat="1" x14ac:dyDescent="0.25">
      <c r="B11" s="97" t="s">
        <v>8</v>
      </c>
      <c r="C11" s="98"/>
      <c r="D11" s="99"/>
      <c r="E11" s="1"/>
    </row>
    <row r="12" spans="1:5" x14ac:dyDescent="0.25">
      <c r="B12" s="49" t="s">
        <v>9</v>
      </c>
      <c r="C12" s="52">
        <v>329193136</v>
      </c>
      <c r="D12" s="52">
        <v>213114269</v>
      </c>
    </row>
    <row r="13" spans="1:5" x14ac:dyDescent="0.25">
      <c r="B13" s="50" t="s">
        <v>107</v>
      </c>
      <c r="C13" s="53">
        <v>9056749</v>
      </c>
      <c r="D13" s="93">
        <v>0</v>
      </c>
    </row>
    <row r="14" spans="1:5" x14ac:dyDescent="0.25">
      <c r="B14" s="50" t="s">
        <v>64</v>
      </c>
      <c r="C14" s="53">
        <v>0</v>
      </c>
      <c r="D14" s="93">
        <v>8181820</v>
      </c>
    </row>
    <row r="15" spans="1:5" x14ac:dyDescent="0.25">
      <c r="B15" s="50" t="s">
        <v>165</v>
      </c>
      <c r="C15" s="53">
        <v>86730685</v>
      </c>
      <c r="D15" s="93">
        <v>0</v>
      </c>
    </row>
    <row r="16" spans="1:5" s="39" customFormat="1" x14ac:dyDescent="0.25">
      <c r="B16" s="70" t="s">
        <v>10</v>
      </c>
      <c r="C16" s="96">
        <f>SUM(C12:C15)</f>
        <v>424980570</v>
      </c>
      <c r="D16" s="96">
        <f>SUM(D12:D15)</f>
        <v>221296089</v>
      </c>
      <c r="E16" s="1"/>
    </row>
    <row r="17" spans="2:5" s="39" customFormat="1" x14ac:dyDescent="0.25">
      <c r="B17" s="70" t="s">
        <v>11</v>
      </c>
      <c r="C17" s="96">
        <f>+C10-C16</f>
        <v>-411902289</v>
      </c>
      <c r="D17" s="58">
        <f>+D10-D16</f>
        <v>-167404654</v>
      </c>
      <c r="E17" s="1"/>
    </row>
    <row r="19" spans="2:5" x14ac:dyDescent="0.25">
      <c r="B19" s="86" t="s">
        <v>98</v>
      </c>
      <c r="C19" s="86"/>
    </row>
    <row r="20" spans="2:5" x14ac:dyDescent="0.25">
      <c r="C20" s="61"/>
    </row>
    <row r="21" spans="2:5" x14ac:dyDescent="0.25">
      <c r="C21" s="61"/>
    </row>
  </sheetData>
  <mergeCells count="4">
    <mergeCell ref="B2:D2"/>
    <mergeCell ref="B3:D3"/>
    <mergeCell ref="B4:D4"/>
    <mergeCell ref="B5:D5"/>
  </mergeCells>
  <hyperlinks>
    <hyperlink ref="A1" location="INDICE!A1" display="INDICE" xr:uid="{3D312D16-D708-418E-B2F1-9B8D2295012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99475-722F-4BC9-8D14-E214482BA51E}">
  <sheetPr>
    <tabColor theme="9" tint="0.39997558519241921"/>
  </sheetPr>
  <dimension ref="A1:J22"/>
  <sheetViews>
    <sheetView showGridLines="0" workbookViewId="0">
      <selection activeCell="L25" sqref="L25"/>
    </sheetView>
  </sheetViews>
  <sheetFormatPr baseColWidth="10" defaultColWidth="11.42578125" defaultRowHeight="15" x14ac:dyDescent="0.25"/>
  <cols>
    <col min="1" max="1" width="3.5703125" style="1" customWidth="1"/>
    <col min="2" max="2" width="30.85546875" style="1" customWidth="1"/>
    <col min="3" max="4" width="20" style="1" customWidth="1"/>
    <col min="5" max="5" width="23.42578125" style="1" customWidth="1"/>
    <col min="6" max="6" width="3.5703125" style="1" customWidth="1"/>
    <col min="7" max="16384" width="11.42578125" style="1"/>
  </cols>
  <sheetData>
    <row r="1" spans="1:10" x14ac:dyDescent="0.25">
      <c r="A1" s="30" t="s">
        <v>59</v>
      </c>
    </row>
    <row r="2" spans="1:10" x14ac:dyDescent="0.25">
      <c r="B2" s="192" t="str">
        <f>+'02'!B2</f>
        <v>FONDO DE INVERSIÓN INMOBILIARIO ORQUIDEAS</v>
      </c>
      <c r="C2" s="192"/>
      <c r="D2" s="192"/>
      <c r="E2" s="192"/>
    </row>
    <row r="3" spans="1:10" x14ac:dyDescent="0.25">
      <c r="B3" s="193" t="s">
        <v>44</v>
      </c>
      <c r="C3" s="193"/>
      <c r="D3" s="193"/>
      <c r="E3" s="193"/>
    </row>
    <row r="4" spans="1:10" x14ac:dyDescent="0.25">
      <c r="B4" s="191" t="str">
        <f>+'01'!B4</f>
        <v>Correspondiente al 31/12/2024 comparativo con el periodo 31/12/2023</v>
      </c>
      <c r="C4" s="191"/>
      <c r="D4" s="191"/>
      <c r="E4" s="191"/>
    </row>
    <row r="5" spans="1:10" x14ac:dyDescent="0.25">
      <c r="B5" s="191" t="s">
        <v>61</v>
      </c>
      <c r="C5" s="191"/>
      <c r="D5" s="191"/>
      <c r="E5" s="191"/>
    </row>
    <row r="7" spans="1:10" x14ac:dyDescent="0.25">
      <c r="B7" s="88" t="s">
        <v>12</v>
      </c>
      <c r="C7" s="88" t="s">
        <v>13</v>
      </c>
      <c r="D7" s="88" t="s">
        <v>14</v>
      </c>
      <c r="E7" s="89">
        <v>45291</v>
      </c>
    </row>
    <row r="8" spans="1:10" x14ac:dyDescent="0.25">
      <c r="B8" s="70" t="s">
        <v>15</v>
      </c>
      <c r="C8" s="90">
        <v>9501582970</v>
      </c>
      <c r="D8" s="90">
        <v>-167404654</v>
      </c>
      <c r="E8" s="90">
        <f>+C8+D8</f>
        <v>9334178316</v>
      </c>
      <c r="G8" s="91"/>
      <c r="H8" s="91"/>
      <c r="I8" s="91"/>
      <c r="J8" s="42"/>
    </row>
    <row r="9" spans="1:10" x14ac:dyDescent="0.25">
      <c r="B9" s="92" t="s">
        <v>16</v>
      </c>
      <c r="C9" s="52"/>
      <c r="D9" s="52"/>
      <c r="E9" s="52"/>
    </row>
    <row r="10" spans="1:10" x14ac:dyDescent="0.25">
      <c r="B10" s="50" t="s">
        <v>17</v>
      </c>
      <c r="C10" s="93"/>
      <c r="D10" s="53"/>
      <c r="E10" s="53"/>
    </row>
    <row r="11" spans="1:10" x14ac:dyDescent="0.25">
      <c r="B11" s="50" t="s">
        <v>18</v>
      </c>
      <c r="C11" s="93">
        <v>0</v>
      </c>
      <c r="D11" s="53"/>
      <c r="E11" s="53"/>
    </row>
    <row r="12" spans="1:10" x14ac:dyDescent="0.25">
      <c r="B12" s="94" t="s">
        <v>19</v>
      </c>
      <c r="C12" s="95">
        <f>+C10+C11</f>
        <v>0</v>
      </c>
      <c r="D12" s="54"/>
      <c r="E12" s="54"/>
    </row>
    <row r="13" spans="1:10" x14ac:dyDescent="0.25">
      <c r="B13" s="194" t="s">
        <v>20</v>
      </c>
      <c r="C13" s="196">
        <f>+E8+C12</f>
        <v>9334178316</v>
      </c>
      <c r="D13" s="196">
        <f>+'02'!C17</f>
        <v>-411902289</v>
      </c>
      <c r="E13" s="92" t="s">
        <v>136</v>
      </c>
    </row>
    <row r="14" spans="1:10" x14ac:dyDescent="0.25">
      <c r="B14" s="195"/>
      <c r="C14" s="197"/>
      <c r="D14" s="197"/>
      <c r="E14" s="90">
        <f>+C13+D13</f>
        <v>8922276027</v>
      </c>
    </row>
    <row r="16" spans="1:10" x14ac:dyDescent="0.25">
      <c r="B16" s="190" t="s">
        <v>98</v>
      </c>
      <c r="C16" s="190"/>
      <c r="D16" s="190"/>
      <c r="E16" s="190"/>
    </row>
    <row r="17" spans="3:5" x14ac:dyDescent="0.25">
      <c r="D17" s="61"/>
      <c r="E17" s="61"/>
    </row>
    <row r="18" spans="3:5" x14ac:dyDescent="0.25">
      <c r="D18" s="61"/>
    </row>
    <row r="19" spans="3:5" x14ac:dyDescent="0.25">
      <c r="C19" s="87"/>
    </row>
    <row r="20" spans="3:5" x14ac:dyDescent="0.25">
      <c r="C20" s="87"/>
    </row>
    <row r="21" spans="3:5" x14ac:dyDescent="0.25">
      <c r="C21" s="87"/>
    </row>
    <row r="22" spans="3:5" x14ac:dyDescent="0.25">
      <c r="C22" s="61"/>
      <c r="D22" s="61"/>
    </row>
  </sheetData>
  <mergeCells count="8">
    <mergeCell ref="B2:E2"/>
    <mergeCell ref="B3:E3"/>
    <mergeCell ref="B4:E4"/>
    <mergeCell ref="B5:E5"/>
    <mergeCell ref="B16:E16"/>
    <mergeCell ref="B13:B14"/>
    <mergeCell ref="C13:C14"/>
    <mergeCell ref="D13:D14"/>
  </mergeCells>
  <hyperlinks>
    <hyperlink ref="A1" location="INDICE!A1" display="INDICE" xr:uid="{37C0860B-A200-43BA-BF9F-F5CECDCB330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2DB50-65C0-426D-A01D-F1411BABFB4E}">
  <sheetPr>
    <tabColor theme="9" tint="0.39997558519241921"/>
  </sheetPr>
  <dimension ref="A1:D31"/>
  <sheetViews>
    <sheetView showGridLines="0" tabSelected="1" workbookViewId="0">
      <selection activeCell="G8" sqref="G8"/>
    </sheetView>
  </sheetViews>
  <sheetFormatPr baseColWidth="10" defaultColWidth="11.42578125" defaultRowHeight="15" x14ac:dyDescent="0.25"/>
  <cols>
    <col min="1" max="1" width="3.5703125" style="1" customWidth="1"/>
    <col min="2" max="2" width="59" style="1" customWidth="1"/>
    <col min="3" max="4" width="18.7109375" style="1" customWidth="1"/>
    <col min="5" max="5" width="3.5703125" style="1" customWidth="1"/>
    <col min="6" max="16384" width="11.42578125" style="1"/>
  </cols>
  <sheetData>
    <row r="1" spans="1:4" x14ac:dyDescent="0.25">
      <c r="A1" s="30" t="s">
        <v>59</v>
      </c>
    </row>
    <row r="2" spans="1:4" x14ac:dyDescent="0.25">
      <c r="B2" s="192" t="str">
        <f>+'03'!B2</f>
        <v>FONDO DE INVERSIÓN INMOBILIARIO ORQUIDEAS</v>
      </c>
      <c r="C2" s="192"/>
      <c r="D2" s="192"/>
    </row>
    <row r="3" spans="1:4" x14ac:dyDescent="0.25">
      <c r="B3" s="193" t="s">
        <v>45</v>
      </c>
      <c r="C3" s="193"/>
      <c r="D3" s="193"/>
    </row>
    <row r="4" spans="1:4" x14ac:dyDescent="0.25">
      <c r="B4" s="191" t="str">
        <f>+'02'!B4</f>
        <v>Correspondiente al 31/12/2024 comparativo con el periodo 31/12/2023</v>
      </c>
      <c r="C4" s="191"/>
      <c r="D4" s="191"/>
    </row>
    <row r="5" spans="1:4" x14ac:dyDescent="0.25">
      <c r="B5" s="191" t="str">
        <f>+'03'!B5</f>
        <v>En Gs.</v>
      </c>
      <c r="C5" s="191"/>
      <c r="D5" s="191"/>
    </row>
    <row r="7" spans="1:4" s="39" customFormat="1" x14ac:dyDescent="0.25">
      <c r="B7" s="35" t="s">
        <v>21</v>
      </c>
      <c r="C7" s="36">
        <f>+'02'!C7</f>
        <v>45657</v>
      </c>
      <c r="D7" s="36">
        <f>+'02'!D7</f>
        <v>45291</v>
      </c>
    </row>
    <row r="8" spans="1:4" s="39" customFormat="1" x14ac:dyDescent="0.25">
      <c r="B8" s="70" t="s">
        <v>30</v>
      </c>
      <c r="C8" s="90">
        <v>790062350</v>
      </c>
      <c r="D8" s="71">
        <v>0</v>
      </c>
    </row>
    <row r="9" spans="1:4" s="39" customFormat="1" x14ac:dyDescent="0.25">
      <c r="B9" s="72" t="s">
        <v>22</v>
      </c>
      <c r="C9" s="73"/>
      <c r="D9" s="74"/>
    </row>
    <row r="10" spans="1:4" s="39" customFormat="1" x14ac:dyDescent="0.25">
      <c r="B10" s="72" t="s">
        <v>23</v>
      </c>
      <c r="C10" s="73"/>
      <c r="D10" s="75"/>
    </row>
    <row r="11" spans="1:4" x14ac:dyDescent="0.25">
      <c r="B11" s="46" t="s">
        <v>152</v>
      </c>
      <c r="C11" s="76">
        <v>13078281</v>
      </c>
      <c r="D11" s="53">
        <v>53891435</v>
      </c>
    </row>
    <row r="12" spans="1:4" x14ac:dyDescent="0.25">
      <c r="B12" s="46" t="s">
        <v>153</v>
      </c>
      <c r="C12" s="76">
        <v>-8048116252.4184647</v>
      </c>
      <c r="D12" s="93">
        <v>-11165778009</v>
      </c>
    </row>
    <row r="13" spans="1:4" x14ac:dyDescent="0.25">
      <c r="B13" s="46" t="s">
        <v>65</v>
      </c>
      <c r="C13" s="76">
        <v>-33026307</v>
      </c>
      <c r="D13" s="93">
        <v>-523255272</v>
      </c>
    </row>
    <row r="14" spans="1:4" x14ac:dyDescent="0.25">
      <c r="B14" s="46" t="s">
        <v>87</v>
      </c>
      <c r="C14" s="76">
        <v>61749397</v>
      </c>
      <c r="D14" s="53">
        <v>-1289702359</v>
      </c>
    </row>
    <row r="15" spans="1:4" s="39" customFormat="1" x14ac:dyDescent="0.25">
      <c r="B15" s="77" t="s">
        <v>24</v>
      </c>
      <c r="C15" s="78"/>
      <c r="D15" s="120"/>
    </row>
    <row r="16" spans="1:4" x14ac:dyDescent="0.25">
      <c r="B16" s="46" t="s">
        <v>31</v>
      </c>
      <c r="C16" s="76">
        <v>-288729794</v>
      </c>
      <c r="D16" s="53">
        <v>-213114269</v>
      </c>
    </row>
    <row r="17" spans="2:4" s="33" customFormat="1" ht="30" x14ac:dyDescent="0.25">
      <c r="B17" s="79" t="s">
        <v>25</v>
      </c>
      <c r="C17" s="80">
        <f>SUM(C9:C16)</f>
        <v>-8295044675.4184647</v>
      </c>
      <c r="D17" s="121">
        <f>SUM(D9:D16)</f>
        <v>-13137958474</v>
      </c>
    </row>
    <row r="18" spans="2:4" ht="6.75" customHeight="1" x14ac:dyDescent="0.25">
      <c r="B18" s="46"/>
      <c r="C18" s="46"/>
      <c r="D18" s="81"/>
    </row>
    <row r="19" spans="2:4" s="39" customFormat="1" x14ac:dyDescent="0.25">
      <c r="B19" s="72" t="s">
        <v>26</v>
      </c>
      <c r="C19" s="72"/>
      <c r="D19" s="75"/>
    </row>
    <row r="20" spans="2:4" x14ac:dyDescent="0.25">
      <c r="B20" s="46" t="s">
        <v>27</v>
      </c>
      <c r="C20" s="76">
        <v>0</v>
      </c>
      <c r="D20" s="53">
        <v>0</v>
      </c>
    </row>
    <row r="21" spans="2:4" x14ac:dyDescent="0.25">
      <c r="B21" s="46" t="s">
        <v>63</v>
      </c>
      <c r="C21" s="76">
        <v>7576108021.4184656</v>
      </c>
      <c r="D21" s="93">
        <v>4426437854</v>
      </c>
    </row>
    <row r="22" spans="2:4" x14ac:dyDescent="0.25">
      <c r="B22" s="46" t="s">
        <v>17</v>
      </c>
      <c r="C22" s="76">
        <v>0</v>
      </c>
      <c r="D22" s="57">
        <v>9501582970</v>
      </c>
    </row>
    <row r="23" spans="2:4" s="31" customFormat="1" ht="30" x14ac:dyDescent="0.25">
      <c r="B23" s="82" t="s">
        <v>28</v>
      </c>
      <c r="C23" s="121">
        <f>SUM(C20:C22)</f>
        <v>7576108021.4184656</v>
      </c>
      <c r="D23" s="139">
        <f>SUM(D20:D22)</f>
        <v>13928020824</v>
      </c>
    </row>
    <row r="24" spans="2:4" ht="6.75" customHeight="1" x14ac:dyDescent="0.25">
      <c r="B24" s="46"/>
      <c r="D24" s="83"/>
    </row>
    <row r="25" spans="2:4" s="39" customFormat="1" x14ac:dyDescent="0.25">
      <c r="B25" s="70" t="s">
        <v>29</v>
      </c>
      <c r="C25" s="84">
        <f>+C8+C17+C23</f>
        <v>71125696.000000954</v>
      </c>
      <c r="D25" s="84">
        <f>+D8+D17+D23</f>
        <v>790062350</v>
      </c>
    </row>
    <row r="26" spans="2:4" x14ac:dyDescent="0.25">
      <c r="D26" s="85"/>
    </row>
    <row r="27" spans="2:4" x14ac:dyDescent="0.25">
      <c r="B27" s="190" t="s">
        <v>97</v>
      </c>
      <c r="C27" s="190"/>
      <c r="D27" s="190"/>
    </row>
    <row r="28" spans="2:4" x14ac:dyDescent="0.25">
      <c r="D28" s="85"/>
    </row>
    <row r="29" spans="2:4" x14ac:dyDescent="0.25">
      <c r="D29" s="61"/>
    </row>
    <row r="30" spans="2:4" x14ac:dyDescent="0.25">
      <c r="D30" s="87"/>
    </row>
    <row r="31" spans="2:4" x14ac:dyDescent="0.25">
      <c r="D31" s="87"/>
    </row>
  </sheetData>
  <mergeCells count="5">
    <mergeCell ref="B2:D2"/>
    <mergeCell ref="B3:D3"/>
    <mergeCell ref="B4:D4"/>
    <mergeCell ref="B5:D5"/>
    <mergeCell ref="B27:D27"/>
  </mergeCells>
  <hyperlinks>
    <hyperlink ref="A1" location="INDICE!A1" display="INDICE" xr:uid="{1DF3464F-69F6-4EBF-B426-D66A3EBFD213}"/>
  </hyperlinks>
  <pageMargins left="0.7" right="0.7" top="0.75" bottom="0.75" header="0.3" footer="0.3"/>
  <ignoredErrors>
    <ignoredError sqref="C17:D1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36F5-4BA8-4607-A3AA-5C29852E00AC}">
  <sheetPr>
    <tabColor theme="9" tint="0.39997558519241921"/>
  </sheetPr>
  <dimension ref="A1:F175"/>
  <sheetViews>
    <sheetView showGridLines="0" topLeftCell="A147" workbookViewId="0">
      <selection activeCell="F169" sqref="F169"/>
    </sheetView>
  </sheetViews>
  <sheetFormatPr baseColWidth="10" defaultColWidth="11.42578125" defaultRowHeight="15" x14ac:dyDescent="0.25"/>
  <cols>
    <col min="1" max="1" width="3.5703125" style="1" customWidth="1"/>
    <col min="2" max="2" width="48.42578125" style="1" bestFit="1" customWidth="1"/>
    <col min="3" max="6" width="19.28515625" style="1" customWidth="1"/>
    <col min="7" max="7" width="3.5703125" style="1" customWidth="1"/>
    <col min="8" max="16384" width="11.42578125" style="1"/>
  </cols>
  <sheetData>
    <row r="1" spans="1:6" x14ac:dyDescent="0.25">
      <c r="A1" s="30" t="s">
        <v>59</v>
      </c>
    </row>
    <row r="2" spans="1:6" x14ac:dyDescent="0.25">
      <c r="B2" s="192" t="s">
        <v>111</v>
      </c>
      <c r="C2" s="192"/>
      <c r="D2" s="192"/>
      <c r="E2" s="192"/>
      <c r="F2" s="192"/>
    </row>
    <row r="3" spans="1:6" x14ac:dyDescent="0.25">
      <c r="B3" s="201" t="s">
        <v>46</v>
      </c>
      <c r="C3" s="201"/>
      <c r="D3" s="201"/>
      <c r="E3" s="201"/>
      <c r="F3" s="201"/>
    </row>
    <row r="4" spans="1:6" x14ac:dyDescent="0.25">
      <c r="B4" s="200" t="s">
        <v>47</v>
      </c>
      <c r="C4" s="200"/>
      <c r="D4" s="200"/>
      <c r="E4" s="200"/>
      <c r="F4" s="200"/>
    </row>
    <row r="5" spans="1:6" ht="16.5" customHeight="1" x14ac:dyDescent="0.25">
      <c r="B5" s="202" t="s">
        <v>123</v>
      </c>
      <c r="C5" s="202"/>
      <c r="D5" s="202"/>
      <c r="E5" s="202"/>
      <c r="F5" s="202"/>
    </row>
    <row r="6" spans="1:6" x14ac:dyDescent="0.25">
      <c r="B6" s="202"/>
      <c r="C6" s="202"/>
      <c r="D6" s="202"/>
      <c r="E6" s="202"/>
      <c r="F6" s="202"/>
    </row>
    <row r="7" spans="1:6" x14ac:dyDescent="0.25">
      <c r="B7" s="202"/>
      <c r="C7" s="202"/>
      <c r="D7" s="202"/>
      <c r="E7" s="202"/>
      <c r="F7" s="202"/>
    </row>
    <row r="8" spans="1:6" x14ac:dyDescent="0.25">
      <c r="B8" s="202"/>
      <c r="C8" s="202"/>
      <c r="D8" s="202"/>
      <c r="E8" s="202"/>
      <c r="F8" s="202"/>
    </row>
    <row r="9" spans="1:6" x14ac:dyDescent="0.25">
      <c r="B9" s="202"/>
      <c r="C9" s="202"/>
      <c r="D9" s="202"/>
      <c r="E9" s="202"/>
      <c r="F9" s="202"/>
    </row>
    <row r="10" spans="1:6" x14ac:dyDescent="0.25">
      <c r="B10" s="202"/>
      <c r="C10" s="202"/>
      <c r="D10" s="202"/>
      <c r="E10" s="202"/>
      <c r="F10" s="202"/>
    </row>
    <row r="11" spans="1:6" x14ac:dyDescent="0.25">
      <c r="B11" s="202"/>
      <c r="C11" s="202"/>
      <c r="D11" s="202"/>
      <c r="E11" s="202"/>
      <c r="F11" s="202"/>
    </row>
    <row r="12" spans="1:6" x14ac:dyDescent="0.25">
      <c r="B12" s="202"/>
      <c r="C12" s="202"/>
      <c r="D12" s="202"/>
      <c r="E12" s="202"/>
      <c r="F12" s="202"/>
    </row>
    <row r="13" spans="1:6" x14ac:dyDescent="0.25">
      <c r="B13" s="202"/>
      <c r="C13" s="202"/>
      <c r="D13" s="202"/>
      <c r="E13" s="202"/>
      <c r="F13" s="202"/>
    </row>
    <row r="14" spans="1:6" x14ac:dyDescent="0.25">
      <c r="B14" s="202"/>
      <c r="C14" s="202"/>
      <c r="D14" s="202"/>
      <c r="E14" s="202"/>
      <c r="F14" s="202"/>
    </row>
    <row r="15" spans="1:6" x14ac:dyDescent="0.25">
      <c r="B15" s="202"/>
      <c r="C15" s="202"/>
      <c r="D15" s="202"/>
      <c r="E15" s="202"/>
      <c r="F15" s="202"/>
    </row>
    <row r="16" spans="1:6" x14ac:dyDescent="0.25">
      <c r="B16" s="202"/>
      <c r="C16" s="202"/>
      <c r="D16" s="202"/>
      <c r="E16" s="202"/>
      <c r="F16" s="202"/>
    </row>
    <row r="17" spans="2:6" x14ac:dyDescent="0.25">
      <c r="B17" s="202"/>
      <c r="C17" s="202"/>
      <c r="D17" s="202"/>
      <c r="E17" s="202"/>
      <c r="F17" s="202"/>
    </row>
    <row r="18" spans="2:6" ht="45.75" customHeight="1" x14ac:dyDescent="0.25">
      <c r="B18" s="202"/>
      <c r="C18" s="202"/>
      <c r="D18" s="202"/>
      <c r="E18" s="202"/>
      <c r="F18" s="202"/>
    </row>
    <row r="20" spans="2:6" x14ac:dyDescent="0.25">
      <c r="B20" s="200" t="s">
        <v>48</v>
      </c>
      <c r="C20" s="200"/>
      <c r="D20" s="200"/>
      <c r="E20" s="200"/>
      <c r="F20" s="200"/>
    </row>
    <row r="22" spans="2:6" x14ac:dyDescent="0.25">
      <c r="B22" s="200" t="s">
        <v>49</v>
      </c>
      <c r="C22" s="200"/>
      <c r="D22" s="200"/>
      <c r="E22" s="200"/>
      <c r="F22" s="200"/>
    </row>
    <row r="23" spans="2:6" x14ac:dyDescent="0.25">
      <c r="B23" s="204" t="s">
        <v>99</v>
      </c>
      <c r="C23" s="204"/>
      <c r="D23" s="204"/>
      <c r="E23" s="204"/>
      <c r="F23" s="204"/>
    </row>
    <row r="24" spans="2:6" x14ac:dyDescent="0.25">
      <c r="B24" s="204"/>
      <c r="C24" s="204"/>
      <c r="D24" s="204"/>
      <c r="E24" s="204"/>
      <c r="F24" s="204"/>
    </row>
    <row r="25" spans="2:6" x14ac:dyDescent="0.25">
      <c r="B25" s="204"/>
      <c r="C25" s="204"/>
      <c r="D25" s="204"/>
      <c r="E25" s="204"/>
      <c r="F25" s="204"/>
    </row>
    <row r="26" spans="2:6" x14ac:dyDescent="0.25">
      <c r="B26" s="204"/>
      <c r="C26" s="204"/>
      <c r="D26" s="204"/>
      <c r="E26" s="204"/>
      <c r="F26" s="204"/>
    </row>
    <row r="27" spans="2:6" x14ac:dyDescent="0.25">
      <c r="B27" s="204"/>
      <c r="C27" s="204"/>
      <c r="D27" s="204"/>
      <c r="E27" s="204"/>
      <c r="F27" s="204"/>
    </row>
    <row r="28" spans="2:6" x14ac:dyDescent="0.25">
      <c r="B28" s="204"/>
      <c r="C28" s="204"/>
      <c r="D28" s="204"/>
      <c r="E28" s="204"/>
      <c r="F28" s="204"/>
    </row>
    <row r="29" spans="2:6" x14ac:dyDescent="0.25">
      <c r="B29" s="204"/>
      <c r="C29" s="204"/>
      <c r="D29" s="204"/>
      <c r="E29" s="204"/>
      <c r="F29" s="204"/>
    </row>
    <row r="30" spans="2:6" x14ac:dyDescent="0.25">
      <c r="B30" s="204"/>
      <c r="C30" s="204"/>
      <c r="D30" s="204"/>
      <c r="E30" s="204"/>
      <c r="F30" s="204"/>
    </row>
    <row r="31" spans="2:6" x14ac:dyDescent="0.25">
      <c r="B31" s="204"/>
      <c r="C31" s="204"/>
      <c r="D31" s="204"/>
      <c r="E31" s="204"/>
      <c r="F31" s="204"/>
    </row>
    <row r="32" spans="2:6" x14ac:dyDescent="0.25">
      <c r="B32" s="204"/>
      <c r="C32" s="204"/>
      <c r="D32" s="204"/>
      <c r="E32" s="204"/>
      <c r="F32" s="204"/>
    </row>
    <row r="33" spans="2:6" x14ac:dyDescent="0.25">
      <c r="B33" s="204"/>
      <c r="C33" s="204"/>
      <c r="D33" s="204"/>
      <c r="E33" s="204"/>
      <c r="F33" s="204"/>
    </row>
    <row r="34" spans="2:6" x14ac:dyDescent="0.25">
      <c r="B34" s="204"/>
      <c r="C34" s="204"/>
      <c r="D34" s="204"/>
      <c r="E34" s="204"/>
      <c r="F34" s="204"/>
    </row>
    <row r="35" spans="2:6" x14ac:dyDescent="0.25">
      <c r="B35" s="204"/>
      <c r="C35" s="204"/>
      <c r="D35" s="204"/>
      <c r="E35" s="204"/>
      <c r="F35" s="204"/>
    </row>
    <row r="36" spans="2:6" x14ac:dyDescent="0.25">
      <c r="B36" s="204"/>
      <c r="C36" s="204"/>
      <c r="D36" s="204"/>
      <c r="E36" s="204"/>
      <c r="F36" s="204"/>
    </row>
    <row r="37" spans="2:6" x14ac:dyDescent="0.25">
      <c r="B37" s="204"/>
      <c r="C37" s="204"/>
      <c r="D37" s="204"/>
      <c r="E37" s="204"/>
      <c r="F37" s="204"/>
    </row>
    <row r="38" spans="2:6" x14ac:dyDescent="0.25">
      <c r="B38" s="204"/>
      <c r="C38" s="204"/>
      <c r="D38" s="204"/>
      <c r="E38" s="204"/>
      <c r="F38" s="204"/>
    </row>
    <row r="39" spans="2:6" x14ac:dyDescent="0.25">
      <c r="B39" s="204"/>
      <c r="C39" s="204"/>
      <c r="D39" s="204"/>
      <c r="E39" s="204"/>
      <c r="F39" s="204"/>
    </row>
    <row r="40" spans="2:6" x14ac:dyDescent="0.25">
      <c r="B40" s="204"/>
      <c r="C40" s="204"/>
      <c r="D40" s="204"/>
      <c r="E40" s="204"/>
      <c r="F40" s="204"/>
    </row>
    <row r="41" spans="2:6" x14ac:dyDescent="0.25">
      <c r="B41" s="204"/>
      <c r="C41" s="204"/>
      <c r="D41" s="204"/>
      <c r="E41" s="204"/>
      <c r="F41" s="204"/>
    </row>
    <row r="42" spans="2:6" x14ac:dyDescent="0.25">
      <c r="B42" s="204"/>
      <c r="C42" s="204"/>
      <c r="D42" s="204"/>
      <c r="E42" s="204"/>
      <c r="F42" s="204"/>
    </row>
    <row r="43" spans="2:6" x14ac:dyDescent="0.25">
      <c r="B43" s="204"/>
      <c r="C43" s="204"/>
      <c r="D43" s="204"/>
      <c r="E43" s="204"/>
      <c r="F43" s="204"/>
    </row>
    <row r="44" spans="2:6" x14ac:dyDescent="0.25">
      <c r="B44" s="204"/>
      <c r="C44" s="204"/>
      <c r="D44" s="204"/>
      <c r="E44" s="204"/>
      <c r="F44" s="204"/>
    </row>
    <row r="45" spans="2:6" x14ac:dyDescent="0.25">
      <c r="B45" s="204"/>
      <c r="C45" s="204"/>
      <c r="D45" s="204"/>
      <c r="E45" s="204"/>
      <c r="F45" s="204"/>
    </row>
    <row r="46" spans="2:6" x14ac:dyDescent="0.25">
      <c r="B46" s="204"/>
      <c r="C46" s="204"/>
      <c r="D46" s="204"/>
      <c r="E46" s="204"/>
      <c r="F46" s="204"/>
    </row>
    <row r="47" spans="2:6" x14ac:dyDescent="0.25">
      <c r="B47" s="204"/>
      <c r="C47" s="204"/>
      <c r="D47" s="204"/>
      <c r="E47" s="204"/>
      <c r="F47" s="204"/>
    </row>
    <row r="48" spans="2:6" x14ac:dyDescent="0.25">
      <c r="B48" s="204"/>
      <c r="C48" s="204"/>
      <c r="D48" s="204"/>
      <c r="E48" s="204"/>
      <c r="F48" s="204"/>
    </row>
    <row r="49" spans="2:6" x14ac:dyDescent="0.25">
      <c r="B49" s="204"/>
      <c r="C49" s="204"/>
      <c r="D49" s="204"/>
      <c r="E49" s="204"/>
      <c r="F49" s="204"/>
    </row>
    <row r="50" spans="2:6" x14ac:dyDescent="0.25">
      <c r="B50" s="204"/>
      <c r="C50" s="204"/>
      <c r="D50" s="204"/>
      <c r="E50" s="204"/>
      <c r="F50" s="204"/>
    </row>
    <row r="51" spans="2:6" x14ac:dyDescent="0.25">
      <c r="B51" s="200" t="s">
        <v>68</v>
      </c>
      <c r="C51" s="200"/>
      <c r="D51" s="200"/>
      <c r="E51" s="200"/>
      <c r="F51" s="200"/>
    </row>
    <row r="52" spans="2:6" x14ac:dyDescent="0.25">
      <c r="B52" s="204" t="s">
        <v>106</v>
      </c>
      <c r="C52" s="204"/>
      <c r="D52" s="204"/>
      <c r="E52" s="204"/>
      <c r="F52" s="204"/>
    </row>
    <row r="53" spans="2:6" x14ac:dyDescent="0.25">
      <c r="B53" s="204"/>
      <c r="C53" s="204"/>
      <c r="D53" s="204"/>
      <c r="E53" s="204"/>
      <c r="F53" s="204"/>
    </row>
    <row r="54" spans="2:6" x14ac:dyDescent="0.25">
      <c r="B54" s="32"/>
      <c r="C54" s="32"/>
      <c r="D54" s="32"/>
      <c r="E54" s="32"/>
      <c r="F54" s="32"/>
    </row>
    <row r="55" spans="2:6" x14ac:dyDescent="0.25">
      <c r="B55" s="205" t="s">
        <v>69</v>
      </c>
      <c r="C55" s="205"/>
      <c r="D55" s="205"/>
      <c r="E55" s="205"/>
      <c r="F55" s="205"/>
    </row>
    <row r="57" spans="2:6" x14ac:dyDescent="0.25">
      <c r="B57" s="204" t="s">
        <v>113</v>
      </c>
      <c r="C57" s="204"/>
      <c r="D57" s="204"/>
      <c r="E57" s="204"/>
      <c r="F57" s="204"/>
    </row>
    <row r="58" spans="2:6" x14ac:dyDescent="0.25">
      <c r="B58" s="204"/>
      <c r="C58" s="204"/>
      <c r="D58" s="204"/>
      <c r="E58" s="204"/>
      <c r="F58" s="204"/>
    </row>
    <row r="59" spans="2:6" ht="27" customHeight="1" x14ac:dyDescent="0.25">
      <c r="B59" s="204"/>
      <c r="C59" s="204"/>
      <c r="D59" s="204"/>
      <c r="E59" s="204"/>
      <c r="F59" s="204"/>
    </row>
    <row r="60" spans="2:6" x14ac:dyDescent="0.25">
      <c r="B60" s="204" t="s">
        <v>151</v>
      </c>
      <c r="C60" s="204"/>
      <c r="D60" s="204"/>
      <c r="E60" s="204"/>
      <c r="F60" s="204"/>
    </row>
    <row r="61" spans="2:6" ht="24" customHeight="1" x14ac:dyDescent="0.25">
      <c r="B61" s="204"/>
      <c r="C61" s="204"/>
      <c r="D61" s="204"/>
      <c r="E61" s="204"/>
      <c r="F61" s="204"/>
    </row>
    <row r="62" spans="2:6" x14ac:dyDescent="0.25">
      <c r="B62" s="204" t="s">
        <v>105</v>
      </c>
      <c r="C62" s="204"/>
      <c r="D62" s="204"/>
      <c r="E62" s="204"/>
      <c r="F62" s="204"/>
    </row>
    <row r="63" spans="2:6" ht="28.9" customHeight="1" x14ac:dyDescent="0.25">
      <c r="B63" s="204"/>
      <c r="C63" s="204"/>
      <c r="D63" s="204"/>
      <c r="E63" s="204"/>
      <c r="F63" s="204"/>
    </row>
    <row r="64" spans="2:6" x14ac:dyDescent="0.25">
      <c r="B64" s="204" t="s">
        <v>70</v>
      </c>
      <c r="C64" s="204"/>
      <c r="D64" s="204"/>
      <c r="E64" s="204"/>
      <c r="F64" s="204"/>
    </row>
    <row r="65" spans="2:6" x14ac:dyDescent="0.25">
      <c r="B65" s="204"/>
      <c r="C65" s="204"/>
      <c r="D65" s="204"/>
      <c r="E65" s="204"/>
      <c r="F65" s="204"/>
    </row>
    <row r="66" spans="2:6" x14ac:dyDescent="0.25">
      <c r="B66" s="34"/>
      <c r="C66" s="34"/>
      <c r="D66" s="34"/>
      <c r="E66" s="34"/>
      <c r="F66" s="34"/>
    </row>
    <row r="67" spans="2:6" x14ac:dyDescent="0.25">
      <c r="B67" s="35" t="s">
        <v>21</v>
      </c>
      <c r="C67" s="36" t="s">
        <v>137</v>
      </c>
      <c r="D67" s="36" t="s">
        <v>116</v>
      </c>
      <c r="E67" s="36" t="s">
        <v>116</v>
      </c>
    </row>
    <row r="68" spans="2:6" x14ac:dyDescent="0.25">
      <c r="B68" s="37" t="s">
        <v>66</v>
      </c>
      <c r="C68" s="38">
        <v>7789.9</v>
      </c>
      <c r="D68" s="38">
        <v>7289.83</v>
      </c>
      <c r="E68" s="38">
        <v>7263.59</v>
      </c>
    </row>
    <row r="69" spans="2:6" x14ac:dyDescent="0.25">
      <c r="B69" s="37" t="s">
        <v>67</v>
      </c>
      <c r="C69" s="38">
        <v>7796.79</v>
      </c>
      <c r="D69" s="38">
        <v>7307.17</v>
      </c>
      <c r="E69" s="38">
        <v>7283.62</v>
      </c>
    </row>
    <row r="71" spans="2:6" x14ac:dyDescent="0.25">
      <c r="B71" s="200" t="s">
        <v>71</v>
      </c>
      <c r="C71" s="200"/>
      <c r="D71" s="200"/>
      <c r="E71" s="200"/>
      <c r="F71" s="200"/>
    </row>
    <row r="72" spans="2:6" x14ac:dyDescent="0.25">
      <c r="B72" s="204" t="s">
        <v>112</v>
      </c>
      <c r="C72" s="204"/>
      <c r="D72" s="204"/>
      <c r="E72" s="204"/>
      <c r="F72" s="204"/>
    </row>
    <row r="73" spans="2:6" x14ac:dyDescent="0.25">
      <c r="B73" s="204"/>
      <c r="C73" s="204"/>
      <c r="D73" s="204"/>
      <c r="E73" s="204"/>
      <c r="F73" s="204"/>
    </row>
    <row r="74" spans="2:6" x14ac:dyDescent="0.25">
      <c r="B74" s="32"/>
      <c r="C74" s="32"/>
      <c r="D74" s="32"/>
      <c r="E74" s="32"/>
      <c r="F74" s="32"/>
    </row>
    <row r="75" spans="2:6" x14ac:dyDescent="0.25">
      <c r="B75" s="39" t="s">
        <v>72</v>
      </c>
      <c r="C75" s="40"/>
      <c r="D75" s="40"/>
      <c r="E75" s="40"/>
      <c r="F75" s="40"/>
    </row>
    <row r="76" spans="2:6" x14ac:dyDescent="0.25">
      <c r="B76" s="207" t="s">
        <v>114</v>
      </c>
      <c r="C76" s="207"/>
      <c r="D76" s="207"/>
      <c r="E76" s="207"/>
      <c r="F76" s="207"/>
    </row>
    <row r="77" spans="2:6" x14ac:dyDescent="0.25">
      <c r="B77" s="207"/>
      <c r="C77" s="207"/>
      <c r="D77" s="207"/>
      <c r="E77" s="207"/>
      <c r="F77" s="207"/>
    </row>
    <row r="78" spans="2:6" x14ac:dyDescent="0.25">
      <c r="B78" s="34"/>
      <c r="C78" s="34"/>
      <c r="D78" s="34"/>
      <c r="E78" s="34"/>
      <c r="F78" s="34"/>
    </row>
    <row r="79" spans="2:6" x14ac:dyDescent="0.25">
      <c r="B79" s="206" t="s">
        <v>73</v>
      </c>
      <c r="C79" s="206"/>
      <c r="D79" s="206"/>
      <c r="E79" s="206"/>
      <c r="F79" s="206"/>
    </row>
    <row r="80" spans="2:6" x14ac:dyDescent="0.25">
      <c r="B80" s="207" t="s">
        <v>133</v>
      </c>
      <c r="C80" s="207"/>
      <c r="D80" s="207"/>
      <c r="E80" s="207"/>
      <c r="F80" s="207"/>
    </row>
    <row r="81" spans="2:6" x14ac:dyDescent="0.25">
      <c r="B81" s="207"/>
      <c r="C81" s="207"/>
      <c r="D81" s="207"/>
      <c r="E81" s="207"/>
      <c r="F81" s="207"/>
    </row>
    <row r="82" spans="2:6" x14ac:dyDescent="0.25">
      <c r="B82" s="207"/>
      <c r="C82" s="207"/>
      <c r="D82" s="207"/>
      <c r="E82" s="207"/>
      <c r="F82" s="207"/>
    </row>
    <row r="84" spans="2:6" x14ac:dyDescent="0.25">
      <c r="B84" s="198" t="s">
        <v>21</v>
      </c>
      <c r="C84" s="199"/>
      <c r="D84" s="36">
        <f>+'01'!C7</f>
        <v>45657</v>
      </c>
      <c r="E84" s="36">
        <f>+'01'!D7</f>
        <v>45291</v>
      </c>
    </row>
    <row r="85" spans="2:6" x14ac:dyDescent="0.25">
      <c r="B85" s="209" t="s">
        <v>9</v>
      </c>
      <c r="C85" s="210"/>
      <c r="D85" s="41">
        <v>329193136</v>
      </c>
      <c r="E85" s="41">
        <v>213114269</v>
      </c>
      <c r="F85" s="42"/>
    </row>
    <row r="86" spans="2:6" x14ac:dyDescent="0.25">
      <c r="B86" s="198" t="s">
        <v>74</v>
      </c>
      <c r="C86" s="199"/>
      <c r="D86" s="43">
        <f>SUM(D85:D85)</f>
        <v>329193136</v>
      </c>
      <c r="E86" s="43">
        <f>SUM(E85:E85)</f>
        <v>213114269</v>
      </c>
    </row>
    <row r="88" spans="2:6" x14ac:dyDescent="0.25">
      <c r="B88" s="200" t="s">
        <v>75</v>
      </c>
      <c r="C88" s="200"/>
      <c r="D88" s="200"/>
      <c r="E88" s="200"/>
      <c r="F88" s="200"/>
    </row>
    <row r="90" spans="2:6" ht="45" x14ac:dyDescent="0.25">
      <c r="B90" s="44" t="s">
        <v>76</v>
      </c>
      <c r="C90" s="44" t="s">
        <v>77</v>
      </c>
      <c r="D90" s="44" t="s">
        <v>78</v>
      </c>
      <c r="E90" s="44" t="s">
        <v>79</v>
      </c>
    </row>
    <row r="91" spans="2:6" x14ac:dyDescent="0.25">
      <c r="B91" s="125" t="s">
        <v>80</v>
      </c>
      <c r="C91" s="98"/>
      <c r="D91" s="98"/>
      <c r="E91" s="126"/>
    </row>
    <row r="92" spans="2:6" x14ac:dyDescent="0.25">
      <c r="B92" s="45" t="s">
        <v>81</v>
      </c>
      <c r="C92" s="41">
        <v>980372.46789473679</v>
      </c>
      <c r="D92" s="127">
        <v>9313538445</v>
      </c>
      <c r="E92" s="128">
        <v>75</v>
      </c>
    </row>
    <row r="93" spans="2:6" x14ac:dyDescent="0.25">
      <c r="B93" s="46" t="s">
        <v>82</v>
      </c>
      <c r="C93" s="128">
        <v>976782</v>
      </c>
      <c r="D93" s="127">
        <v>9279424563</v>
      </c>
      <c r="E93" s="128">
        <v>75</v>
      </c>
    </row>
    <row r="94" spans="2:6" x14ac:dyDescent="0.25">
      <c r="B94" s="47" t="s">
        <v>83</v>
      </c>
      <c r="C94" s="48">
        <v>969366.098526316</v>
      </c>
      <c r="D94" s="129">
        <v>9208977936</v>
      </c>
      <c r="E94" s="130">
        <v>75</v>
      </c>
    </row>
    <row r="95" spans="2:6" x14ac:dyDescent="0.25">
      <c r="B95" s="125" t="s">
        <v>117</v>
      </c>
      <c r="C95" s="98"/>
      <c r="D95" s="98"/>
      <c r="E95" s="126"/>
    </row>
    <row r="96" spans="2:6" x14ac:dyDescent="0.25">
      <c r="B96" s="45" t="s">
        <v>118</v>
      </c>
      <c r="C96" s="41">
        <v>971932.13884210528</v>
      </c>
      <c r="D96" s="127">
        <v>9233355319</v>
      </c>
      <c r="E96" s="128">
        <v>75</v>
      </c>
    </row>
    <row r="97" spans="2:6" x14ac:dyDescent="0.25">
      <c r="B97" s="46" t="s">
        <v>119</v>
      </c>
      <c r="C97" s="128">
        <v>969366.09852631576</v>
      </c>
      <c r="D97" s="127">
        <v>9208977936</v>
      </c>
      <c r="E97" s="128">
        <v>75</v>
      </c>
    </row>
    <row r="98" spans="2:6" x14ac:dyDescent="0.25">
      <c r="B98" s="47" t="s">
        <v>120</v>
      </c>
      <c r="C98" s="48">
        <v>966739.04421052628</v>
      </c>
      <c r="D98" s="129">
        <v>9184020920</v>
      </c>
      <c r="E98" s="130">
        <v>75</v>
      </c>
    </row>
    <row r="99" spans="2:6" x14ac:dyDescent="0.25">
      <c r="B99" s="125" t="s">
        <v>124</v>
      </c>
      <c r="C99" s="98"/>
      <c r="D99" s="98"/>
      <c r="E99" s="126"/>
    </row>
    <row r="100" spans="2:6" x14ac:dyDescent="0.25">
      <c r="B100" s="45" t="s">
        <v>125</v>
      </c>
      <c r="C100" s="41">
        <v>963964.40705263161</v>
      </c>
      <c r="D100" s="127">
        <v>9157661867</v>
      </c>
      <c r="E100" s="128">
        <v>75</v>
      </c>
    </row>
    <row r="101" spans="2:6" x14ac:dyDescent="0.25">
      <c r="B101" s="46" t="s">
        <v>126</v>
      </c>
      <c r="C101" s="128">
        <v>961052.23231578944</v>
      </c>
      <c r="D101" s="127">
        <v>9129996207</v>
      </c>
      <c r="E101" s="128">
        <v>75</v>
      </c>
    </row>
    <row r="102" spans="2:6" x14ac:dyDescent="0.25">
      <c r="B102" s="47" t="s">
        <v>127</v>
      </c>
      <c r="C102" s="48">
        <v>958003.18621052627</v>
      </c>
      <c r="D102" s="129">
        <v>9101030269</v>
      </c>
      <c r="E102" s="130">
        <v>75</v>
      </c>
    </row>
    <row r="103" spans="2:6" x14ac:dyDescent="0.25">
      <c r="B103" s="125" t="s">
        <v>138</v>
      </c>
      <c r="C103" s="98"/>
      <c r="D103" s="98"/>
      <c r="E103" s="126"/>
    </row>
    <row r="104" spans="2:6" x14ac:dyDescent="0.25">
      <c r="B104" s="45" t="s">
        <v>139</v>
      </c>
      <c r="C104" s="41">
        <v>952458.17799999996</v>
      </c>
      <c r="D104" s="127">
        <v>9048352691</v>
      </c>
      <c r="E104" s="128">
        <v>78</v>
      </c>
    </row>
    <row r="105" spans="2:6" x14ac:dyDescent="0.25">
      <c r="B105" s="46" t="s">
        <v>140</v>
      </c>
      <c r="C105" s="128">
        <v>944403.84463157889</v>
      </c>
      <c r="D105" s="127">
        <v>8971836524</v>
      </c>
      <c r="E105" s="128">
        <v>78</v>
      </c>
    </row>
    <row r="106" spans="2:6" x14ac:dyDescent="0.25">
      <c r="B106" s="47" t="s">
        <v>141</v>
      </c>
      <c r="C106" s="48">
        <v>939186.95021052635</v>
      </c>
      <c r="D106" s="129">
        <v>8922276027</v>
      </c>
      <c r="E106" s="130">
        <v>78</v>
      </c>
    </row>
    <row r="107" spans="2:6" x14ac:dyDescent="0.25">
      <c r="C107" s="144"/>
      <c r="D107" s="145"/>
      <c r="E107" s="145"/>
    </row>
    <row r="108" spans="2:6" x14ac:dyDescent="0.25">
      <c r="B108" s="206" t="s">
        <v>84</v>
      </c>
      <c r="C108" s="206"/>
      <c r="D108" s="206"/>
      <c r="E108" s="206"/>
      <c r="F108" s="206"/>
    </row>
    <row r="109" spans="2:6" x14ac:dyDescent="0.25">
      <c r="B109" s="203" t="s">
        <v>100</v>
      </c>
      <c r="C109" s="203"/>
      <c r="D109" s="203"/>
      <c r="E109" s="203"/>
      <c r="F109" s="203"/>
    </row>
    <row r="110" spans="2:6" x14ac:dyDescent="0.25">
      <c r="B110" s="203"/>
      <c r="C110" s="203"/>
      <c r="D110" s="203"/>
      <c r="E110" s="203"/>
      <c r="F110" s="203"/>
    </row>
    <row r="112" spans="2:6" x14ac:dyDescent="0.25">
      <c r="B112" s="55" t="s">
        <v>85</v>
      </c>
      <c r="C112" s="141">
        <f>+D84</f>
        <v>45657</v>
      </c>
      <c r="D112" s="141">
        <f>+E84</f>
        <v>45291</v>
      </c>
    </row>
    <row r="113" spans="2:6" x14ac:dyDescent="0.25">
      <c r="B113" s="148" t="s">
        <v>142</v>
      </c>
      <c r="C113" s="52">
        <v>55515270</v>
      </c>
      <c r="D113" s="52">
        <v>0</v>
      </c>
    </row>
    <row r="114" spans="2:6" x14ac:dyDescent="0.25">
      <c r="B114" s="131" t="s">
        <v>108</v>
      </c>
      <c r="C114" s="93">
        <v>15610426</v>
      </c>
      <c r="D114" s="93">
        <v>16800000</v>
      </c>
    </row>
    <row r="115" spans="2:6" x14ac:dyDescent="0.25">
      <c r="B115" s="147" t="s">
        <v>121</v>
      </c>
      <c r="C115" s="57">
        <v>0</v>
      </c>
      <c r="D115" s="57">
        <v>773262350</v>
      </c>
    </row>
    <row r="116" spans="2:6" x14ac:dyDescent="0.25">
      <c r="B116" s="62" t="s">
        <v>74</v>
      </c>
      <c r="C116" s="146">
        <f>SUM(C113:C115)</f>
        <v>71125696</v>
      </c>
      <c r="D116" s="146">
        <f>SUM(D113:D115)</f>
        <v>790062350</v>
      </c>
    </row>
    <row r="117" spans="2:6" x14ac:dyDescent="0.25">
      <c r="B117" s="59"/>
      <c r="C117" s="60"/>
      <c r="D117" s="61"/>
    </row>
    <row r="118" spans="2:6" x14ac:dyDescent="0.25">
      <c r="B118" s="208" t="s">
        <v>134</v>
      </c>
      <c r="C118" s="208"/>
      <c r="D118" s="208"/>
      <c r="E118" s="208"/>
      <c r="F118" s="208"/>
    </row>
    <row r="119" spans="2:6" x14ac:dyDescent="0.25">
      <c r="B119" s="208"/>
      <c r="C119" s="208"/>
      <c r="D119" s="208"/>
      <c r="E119" s="208"/>
      <c r="F119" s="208"/>
    </row>
    <row r="120" spans="2:6" x14ac:dyDescent="0.25">
      <c r="B120" s="35" t="s">
        <v>85</v>
      </c>
      <c r="C120" s="36">
        <f>+C134</f>
        <v>45657</v>
      </c>
      <c r="D120" s="36">
        <f>+D134</f>
        <v>45291</v>
      </c>
    </row>
    <row r="121" spans="2:6" x14ac:dyDescent="0.25">
      <c r="B121" s="49" t="s">
        <v>87</v>
      </c>
      <c r="C121" s="52">
        <v>1227952962</v>
      </c>
      <c r="D121" s="52">
        <v>110000</v>
      </c>
    </row>
    <row r="122" spans="2:6" x14ac:dyDescent="0.25">
      <c r="B122" s="51" t="s">
        <v>122</v>
      </c>
      <c r="C122" s="54">
        <v>64040000</v>
      </c>
      <c r="D122" s="54">
        <v>1289702359</v>
      </c>
    </row>
    <row r="123" spans="2:6" x14ac:dyDescent="0.25">
      <c r="B123" s="62" t="s">
        <v>74</v>
      </c>
      <c r="C123" s="63">
        <f>SUM(C121:C122)</f>
        <v>1291992962</v>
      </c>
      <c r="D123" s="63">
        <f>SUM(D121:D122)</f>
        <v>1289812359</v>
      </c>
    </row>
    <row r="124" spans="2:6" x14ac:dyDescent="0.25">
      <c r="B124" s="59"/>
      <c r="C124" s="60"/>
      <c r="D124" s="61"/>
    </row>
    <row r="125" spans="2:6" x14ac:dyDescent="0.25">
      <c r="B125" s="203" t="s">
        <v>101</v>
      </c>
      <c r="C125" s="203"/>
      <c r="D125" s="203"/>
      <c r="E125" s="203"/>
      <c r="F125" s="203"/>
    </row>
    <row r="126" spans="2:6" x14ac:dyDescent="0.25">
      <c r="B126" s="34"/>
      <c r="C126" s="34"/>
      <c r="D126" s="34"/>
      <c r="E126" s="34"/>
      <c r="F126" s="34"/>
    </row>
    <row r="127" spans="2:6" x14ac:dyDescent="0.25">
      <c r="B127" s="55" t="s">
        <v>85</v>
      </c>
      <c r="C127" s="36">
        <f>+C120</f>
        <v>45657</v>
      </c>
      <c r="D127" s="36">
        <f>+D120</f>
        <v>45291</v>
      </c>
      <c r="E127" s="34"/>
      <c r="F127" s="34"/>
    </row>
    <row r="128" spans="2:6" x14ac:dyDescent="0.25">
      <c r="B128" s="49" t="s">
        <v>96</v>
      </c>
      <c r="C128" s="56">
        <f>+'01'!C15</f>
        <v>700800000</v>
      </c>
      <c r="D128" s="56">
        <f>+'01'!D15</f>
        <v>700800000</v>
      </c>
      <c r="E128" s="34"/>
      <c r="F128" s="34"/>
    </row>
    <row r="129" spans="2:6" x14ac:dyDescent="0.25">
      <c r="B129" s="35" t="s">
        <v>74</v>
      </c>
      <c r="C129" s="140">
        <f>SUM(C128:C128)</f>
        <v>700800000</v>
      </c>
      <c r="D129" s="140">
        <f>SUM(D128)</f>
        <v>700800000</v>
      </c>
      <c r="E129" s="34"/>
      <c r="F129" s="34"/>
    </row>
    <row r="130" spans="2:6" x14ac:dyDescent="0.25">
      <c r="B130" s="59"/>
      <c r="C130" s="60"/>
    </row>
    <row r="131" spans="2:6" ht="15" customHeight="1" x14ac:dyDescent="0.25">
      <c r="B131" s="203" t="s">
        <v>168</v>
      </c>
      <c r="C131" s="203"/>
      <c r="D131" s="203"/>
      <c r="E131" s="203"/>
      <c r="F131" s="203"/>
    </row>
    <row r="132" spans="2:6" x14ac:dyDescent="0.25">
      <c r="B132" s="203" t="s">
        <v>143</v>
      </c>
      <c r="C132" s="203"/>
      <c r="D132" s="203"/>
      <c r="E132" s="203"/>
      <c r="F132" s="203"/>
    </row>
    <row r="133" spans="2:6" x14ac:dyDescent="0.25">
      <c r="B133" s="32"/>
      <c r="C133" s="32"/>
      <c r="D133" s="32"/>
      <c r="E133" s="32"/>
      <c r="F133" s="32"/>
    </row>
    <row r="134" spans="2:6" x14ac:dyDescent="0.25">
      <c r="B134" s="35" t="s">
        <v>85</v>
      </c>
      <c r="C134" s="36">
        <f>+C112</f>
        <v>45657</v>
      </c>
      <c r="D134" s="36">
        <f>+D112</f>
        <v>45291</v>
      </c>
      <c r="E134" s="32"/>
      <c r="F134" s="32"/>
    </row>
    <row r="135" spans="2:6" x14ac:dyDescent="0.25">
      <c r="B135" s="64" t="s">
        <v>144</v>
      </c>
      <c r="C135" s="65">
        <v>1167648148</v>
      </c>
      <c r="D135" s="65">
        <v>0</v>
      </c>
      <c r="E135" s="67"/>
      <c r="F135" s="32"/>
    </row>
    <row r="136" spans="2:6" x14ac:dyDescent="0.25">
      <c r="B136" s="35" t="s">
        <v>74</v>
      </c>
      <c r="C136" s="66">
        <f>SUM(C135)</f>
        <v>1167648148</v>
      </c>
      <c r="D136" s="66">
        <f>SUM(D135)</f>
        <v>0</v>
      </c>
      <c r="E136" s="32"/>
      <c r="F136" s="32"/>
    </row>
    <row r="137" spans="2:6" x14ac:dyDescent="0.25">
      <c r="B137" s="32"/>
      <c r="C137" s="67"/>
      <c r="D137" s="67"/>
      <c r="E137" s="32"/>
      <c r="F137" s="32"/>
    </row>
    <row r="138" spans="2:6" x14ac:dyDescent="0.25">
      <c r="B138" s="208" t="s">
        <v>160</v>
      </c>
      <c r="C138" s="208"/>
      <c r="D138" s="208"/>
      <c r="E138" s="208"/>
      <c r="F138" s="208"/>
    </row>
    <row r="139" spans="2:6" x14ac:dyDescent="0.25">
      <c r="B139" s="208"/>
      <c r="C139" s="208"/>
      <c r="D139" s="208"/>
      <c r="E139" s="208"/>
      <c r="F139" s="208"/>
    </row>
    <row r="140" spans="2:6" x14ac:dyDescent="0.25">
      <c r="B140" s="35" t="s">
        <v>85</v>
      </c>
      <c r="C140" s="36">
        <v>45657</v>
      </c>
      <c r="D140" s="36">
        <v>45291</v>
      </c>
      <c r="E140" s="32"/>
      <c r="F140" s="32"/>
    </row>
    <row r="141" spans="2:6" x14ac:dyDescent="0.25">
      <c r="B141" s="64" t="s">
        <v>161</v>
      </c>
      <c r="C141" s="65">
        <v>40463342</v>
      </c>
      <c r="D141" s="65">
        <v>25590817</v>
      </c>
      <c r="E141" s="32"/>
      <c r="F141" s="32"/>
    </row>
    <row r="142" spans="2:6" x14ac:dyDescent="0.25">
      <c r="B142" s="35" t="s">
        <v>74</v>
      </c>
      <c r="C142" s="179">
        <f>SUM(C141)</f>
        <v>40463342</v>
      </c>
      <c r="D142" s="179">
        <f>SUM(D141)</f>
        <v>25590817</v>
      </c>
      <c r="E142" s="32"/>
      <c r="F142" s="32"/>
    </row>
    <row r="143" spans="2:6" x14ac:dyDescent="0.25">
      <c r="B143" s="59"/>
      <c r="C143" s="180"/>
      <c r="D143" s="180"/>
      <c r="E143" s="32"/>
      <c r="F143" s="32"/>
    </row>
    <row r="144" spans="2:6" x14ac:dyDescent="0.25">
      <c r="B144" s="208" t="s">
        <v>159</v>
      </c>
      <c r="C144" s="208"/>
      <c r="D144" s="208"/>
      <c r="E144" s="208"/>
      <c r="F144" s="208"/>
    </row>
    <row r="145" spans="2:6" x14ac:dyDescent="0.25">
      <c r="B145" s="208"/>
      <c r="C145" s="208"/>
      <c r="D145" s="208"/>
      <c r="E145" s="208"/>
      <c r="F145" s="208"/>
    </row>
    <row r="146" spans="2:6" x14ac:dyDescent="0.25">
      <c r="B146" s="35" t="s">
        <v>85</v>
      </c>
      <c r="C146" s="141" t="s">
        <v>137</v>
      </c>
      <c r="D146" s="36" t="s">
        <v>116</v>
      </c>
      <c r="E146" s="32"/>
      <c r="F146" s="32"/>
    </row>
    <row r="147" spans="2:6" x14ac:dyDescent="0.25">
      <c r="B147" s="178" t="s">
        <v>155</v>
      </c>
      <c r="C147" s="175">
        <v>11755357073</v>
      </c>
      <c r="D147" s="175">
        <v>4058812532</v>
      </c>
      <c r="E147" s="32"/>
      <c r="F147" s="32"/>
    </row>
    <row r="148" spans="2:6" x14ac:dyDescent="0.25">
      <c r="B148" s="178" t="s">
        <v>156</v>
      </c>
      <c r="C148" s="176">
        <v>719070716</v>
      </c>
      <c r="D148" s="176">
        <v>367625321.39123291</v>
      </c>
      <c r="E148" s="32"/>
      <c r="F148" s="32"/>
    </row>
    <row r="149" spans="2:6" x14ac:dyDescent="0.25">
      <c r="B149" s="178" t="s">
        <v>157</v>
      </c>
      <c r="C149" s="177">
        <v>-471881914</v>
      </c>
      <c r="D149" s="176">
        <v>-226536887.760438</v>
      </c>
      <c r="E149" s="32"/>
      <c r="F149" s="32"/>
    </row>
    <row r="150" spans="2:6" x14ac:dyDescent="0.25">
      <c r="B150" s="35" t="s">
        <v>74</v>
      </c>
      <c r="C150" s="174">
        <f>+SUM(C147:C149)</f>
        <v>12002545875</v>
      </c>
      <c r="D150" s="149">
        <f>+SUM(D147:D149)</f>
        <v>4199900965.6307945</v>
      </c>
      <c r="E150" s="32"/>
      <c r="F150" s="32"/>
    </row>
    <row r="151" spans="2:6" x14ac:dyDescent="0.25">
      <c r="B151" s="32"/>
      <c r="C151" s="67"/>
      <c r="D151" s="67"/>
      <c r="E151" s="32"/>
      <c r="F151" s="32"/>
    </row>
    <row r="152" spans="2:6" x14ac:dyDescent="0.25">
      <c r="B152" s="208" t="s">
        <v>169</v>
      </c>
      <c r="C152" s="208"/>
      <c r="D152" s="208"/>
      <c r="E152" s="208"/>
      <c r="F152" s="208"/>
    </row>
    <row r="153" spans="2:6" ht="9" customHeight="1" x14ac:dyDescent="0.25">
      <c r="B153" s="32"/>
      <c r="C153" s="32"/>
      <c r="D153" s="32"/>
      <c r="E153" s="32"/>
      <c r="F153" s="32"/>
    </row>
    <row r="154" spans="2:6" x14ac:dyDescent="0.25">
      <c r="B154" s="35" t="s">
        <v>85</v>
      </c>
      <c r="C154" s="36">
        <v>45657</v>
      </c>
      <c r="D154" s="36">
        <v>45291</v>
      </c>
      <c r="E154" s="32"/>
      <c r="F154" s="32"/>
    </row>
    <row r="155" spans="2:6" x14ac:dyDescent="0.25">
      <c r="B155" s="64" t="s">
        <v>161</v>
      </c>
      <c r="C155" s="65">
        <v>409452739</v>
      </c>
      <c r="D155" s="65">
        <v>0</v>
      </c>
      <c r="E155" s="32"/>
      <c r="F155" s="32"/>
    </row>
    <row r="156" spans="2:6" x14ac:dyDescent="0.25">
      <c r="B156" s="35" t="s">
        <v>74</v>
      </c>
      <c r="C156" s="66">
        <f>SUM(C155)</f>
        <v>409452739</v>
      </c>
      <c r="D156" s="179">
        <f>SUM(D155)</f>
        <v>0</v>
      </c>
      <c r="E156" s="32"/>
      <c r="F156" s="32"/>
    </row>
    <row r="157" spans="2:6" x14ac:dyDescent="0.25">
      <c r="B157" s="32"/>
      <c r="C157" s="67"/>
      <c r="D157" s="67"/>
      <c r="E157" s="32"/>
      <c r="F157" s="32"/>
    </row>
    <row r="158" spans="2:6" x14ac:dyDescent="0.25">
      <c r="B158" s="208" t="s">
        <v>166</v>
      </c>
      <c r="C158" s="208"/>
      <c r="D158" s="208"/>
      <c r="E158" s="208"/>
      <c r="F158" s="208"/>
    </row>
    <row r="159" spans="2:6" x14ac:dyDescent="0.25">
      <c r="B159" s="208"/>
      <c r="C159" s="208"/>
      <c r="D159" s="208"/>
      <c r="E159" s="208"/>
      <c r="F159" s="208"/>
    </row>
    <row r="160" spans="2:6" x14ac:dyDescent="0.25">
      <c r="B160" s="32"/>
      <c r="C160" s="32"/>
      <c r="D160" s="32"/>
      <c r="E160" s="32"/>
      <c r="F160" s="32"/>
    </row>
    <row r="161" spans="2:6" x14ac:dyDescent="0.25">
      <c r="B161" s="35" t="s">
        <v>21</v>
      </c>
      <c r="C161" s="36">
        <f>+C134</f>
        <v>45657</v>
      </c>
      <c r="D161" s="36">
        <f>+D134</f>
        <v>45291</v>
      </c>
    </row>
    <row r="162" spans="2:6" x14ac:dyDescent="0.25">
      <c r="B162" s="64" t="s">
        <v>86</v>
      </c>
      <c r="C162" s="68">
        <v>13034624</v>
      </c>
      <c r="D162" s="68">
        <v>53891435</v>
      </c>
    </row>
    <row r="163" spans="2:6" x14ac:dyDescent="0.25">
      <c r="B163" s="35" t="s">
        <v>74</v>
      </c>
      <c r="C163" s="69">
        <f>SUM(C162)</f>
        <v>13034624</v>
      </c>
      <c r="D163" s="69">
        <f>SUM(D162)</f>
        <v>53891435</v>
      </c>
    </row>
    <row r="164" spans="2:6" x14ac:dyDescent="0.25">
      <c r="B164" s="203" t="s">
        <v>167</v>
      </c>
      <c r="C164" s="203"/>
      <c r="D164" s="203"/>
      <c r="E164" s="203"/>
      <c r="F164" s="203"/>
    </row>
    <row r="165" spans="2:6" x14ac:dyDescent="0.25">
      <c r="B165" s="203"/>
      <c r="C165" s="203"/>
      <c r="D165" s="203"/>
      <c r="E165" s="203"/>
      <c r="F165" s="203"/>
    </row>
    <row r="167" spans="2:6" x14ac:dyDescent="0.25">
      <c r="B167" s="143" t="s">
        <v>128</v>
      </c>
      <c r="C167" s="151" t="s">
        <v>137</v>
      </c>
      <c r="D167" s="152">
        <v>45291</v>
      </c>
    </row>
    <row r="168" spans="2:6" x14ac:dyDescent="0.25">
      <c r="B168" s="45" t="s">
        <v>146</v>
      </c>
      <c r="C168" s="52">
        <v>40616592</v>
      </c>
      <c r="D168" s="65">
        <v>0</v>
      </c>
    </row>
    <row r="169" spans="2:6" x14ac:dyDescent="0.25">
      <c r="B169" s="46" t="s">
        <v>145</v>
      </c>
      <c r="C169" s="53">
        <v>38181819</v>
      </c>
      <c r="D169" s="142">
        <v>0</v>
      </c>
    </row>
    <row r="170" spans="2:6" x14ac:dyDescent="0.25">
      <c r="B170" s="46" t="s">
        <v>129</v>
      </c>
      <c r="C170" s="53">
        <v>4240364</v>
      </c>
      <c r="D170" s="142">
        <v>0</v>
      </c>
    </row>
    <row r="171" spans="2:6" x14ac:dyDescent="0.25">
      <c r="B171" s="46" t="s">
        <v>147</v>
      </c>
      <c r="C171" s="53">
        <v>3272728</v>
      </c>
      <c r="D171" s="142">
        <v>0</v>
      </c>
    </row>
    <row r="172" spans="2:6" x14ac:dyDescent="0.25">
      <c r="B172" s="150" t="s">
        <v>130</v>
      </c>
      <c r="C172" s="153">
        <v>345455</v>
      </c>
      <c r="D172" s="142">
        <v>0</v>
      </c>
    </row>
    <row r="173" spans="2:6" x14ac:dyDescent="0.25">
      <c r="B173" s="46" t="s">
        <v>131</v>
      </c>
      <c r="C173" s="53">
        <v>54872</v>
      </c>
      <c r="D173" s="142">
        <v>0</v>
      </c>
    </row>
    <row r="174" spans="2:6" x14ac:dyDescent="0.25">
      <c r="B174" s="47" t="s">
        <v>132</v>
      </c>
      <c r="C174" s="54">
        <v>18855</v>
      </c>
      <c r="D174" s="142">
        <v>0</v>
      </c>
    </row>
    <row r="175" spans="2:6" x14ac:dyDescent="0.25">
      <c r="B175" s="47" t="s">
        <v>74</v>
      </c>
      <c r="C175" s="90">
        <f>SUM(C168:C174)</f>
        <v>86730685</v>
      </c>
      <c r="D175" s="70">
        <v>0</v>
      </c>
    </row>
  </sheetData>
  <sortState xmlns:xlrd2="http://schemas.microsoft.com/office/spreadsheetml/2017/richdata2" ref="B168:D174">
    <sortCondition descending="1" ref="C168:C174"/>
  </sortState>
  <mergeCells count="34">
    <mergeCell ref="B158:F159"/>
    <mergeCell ref="B108:F108"/>
    <mergeCell ref="B85:C85"/>
    <mergeCell ref="B144:F145"/>
    <mergeCell ref="B131:F131"/>
    <mergeCell ref="B132:F132"/>
    <mergeCell ref="B118:F119"/>
    <mergeCell ref="B125:F125"/>
    <mergeCell ref="B138:F139"/>
    <mergeCell ref="B152:F152"/>
    <mergeCell ref="B164:F165"/>
    <mergeCell ref="B22:F22"/>
    <mergeCell ref="B23:F50"/>
    <mergeCell ref="B62:F63"/>
    <mergeCell ref="B64:F65"/>
    <mergeCell ref="B51:F51"/>
    <mergeCell ref="B52:F53"/>
    <mergeCell ref="B55:F55"/>
    <mergeCell ref="B57:F59"/>
    <mergeCell ref="B60:F61"/>
    <mergeCell ref="B71:F71"/>
    <mergeCell ref="B79:F79"/>
    <mergeCell ref="B80:F82"/>
    <mergeCell ref="B76:F77"/>
    <mergeCell ref="B72:F73"/>
    <mergeCell ref="B109:F110"/>
    <mergeCell ref="B84:C84"/>
    <mergeCell ref="B86:C86"/>
    <mergeCell ref="B88:F88"/>
    <mergeCell ref="B2:F2"/>
    <mergeCell ref="B3:F3"/>
    <mergeCell ref="B4:F4"/>
    <mergeCell ref="B5:F18"/>
    <mergeCell ref="B20:F20"/>
  </mergeCells>
  <hyperlinks>
    <hyperlink ref="A1" location="INDICE!A1" display="INDICE" xr:uid="{9A8B3896-ADEC-4513-89FB-6C4F057F535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4B479-147F-48B9-B2BA-CE4E056AE4C5}">
  <sheetPr>
    <tabColor theme="9" tint="0.39997558519241921"/>
  </sheetPr>
  <dimension ref="A1:L30"/>
  <sheetViews>
    <sheetView showGridLines="0" workbookViewId="0">
      <selection activeCell="H15" sqref="H15"/>
    </sheetView>
  </sheetViews>
  <sheetFormatPr baseColWidth="10" defaultColWidth="11.42578125" defaultRowHeight="15" x14ac:dyDescent="0.25"/>
  <cols>
    <col min="1" max="1" width="3.5703125" style="5" customWidth="1"/>
    <col min="2" max="2" width="37.5703125" style="5" bestFit="1" customWidth="1"/>
    <col min="3" max="3" width="17.140625" style="5" bestFit="1" customWidth="1"/>
    <col min="4" max="4" width="11.42578125" style="5"/>
    <col min="5" max="5" width="19.5703125" style="5" bestFit="1" customWidth="1"/>
    <col min="6" max="6" width="11.42578125" style="5" customWidth="1"/>
    <col min="7" max="7" width="18.28515625" style="5" bestFit="1" customWidth="1"/>
    <col min="8" max="9" width="17.85546875" style="5" customWidth="1"/>
    <col min="10" max="10" width="14" style="5" customWidth="1"/>
    <col min="11" max="11" width="11.42578125" style="5"/>
    <col min="12" max="12" width="15.85546875" style="5" bestFit="1" customWidth="1"/>
    <col min="13" max="16384" width="11.42578125" style="5"/>
  </cols>
  <sheetData>
    <row r="1" spans="1:10" ht="15.75" customHeight="1" x14ac:dyDescent="0.25">
      <c r="A1" s="2" t="s">
        <v>59</v>
      </c>
      <c r="B1" s="3"/>
      <c r="C1" s="3"/>
      <c r="D1" s="3"/>
      <c r="E1" s="3"/>
      <c r="F1" s="3"/>
      <c r="G1" s="4"/>
      <c r="H1" s="4"/>
      <c r="I1" s="4"/>
      <c r="J1" s="3"/>
    </row>
    <row r="2" spans="1:10" ht="15.75" customHeight="1" x14ac:dyDescent="0.25">
      <c r="A2" s="2"/>
      <c r="B2" s="6" t="s">
        <v>60</v>
      </c>
      <c r="C2" s="6"/>
      <c r="D2" s="6"/>
      <c r="E2" s="6"/>
      <c r="F2" s="6"/>
      <c r="G2" s="6"/>
      <c r="H2" s="6"/>
      <c r="I2" s="6"/>
      <c r="J2" s="6"/>
    </row>
    <row r="3" spans="1:10" ht="13.5" customHeight="1" x14ac:dyDescent="0.25">
      <c r="A3" s="3"/>
      <c r="B3" s="7" t="s">
        <v>111</v>
      </c>
      <c r="C3" s="8"/>
      <c r="D3" s="8"/>
      <c r="E3" s="8"/>
      <c r="F3" s="8"/>
      <c r="G3" s="8"/>
      <c r="H3" s="8"/>
      <c r="I3" s="8"/>
      <c r="J3" s="9"/>
    </row>
    <row r="4" spans="1:10" ht="13.5" customHeight="1" x14ac:dyDescent="0.25">
      <c r="A4" s="3"/>
      <c r="B4" s="7" t="s">
        <v>50</v>
      </c>
      <c r="C4" s="8"/>
      <c r="D4" s="8"/>
      <c r="E4" s="8"/>
      <c r="F4" s="8"/>
      <c r="G4" s="8"/>
      <c r="H4" s="8"/>
      <c r="I4" s="8"/>
      <c r="J4" s="9"/>
    </row>
    <row r="5" spans="1:10" x14ac:dyDescent="0.25">
      <c r="A5" s="3"/>
      <c r="B5" s="10">
        <f>+'01'!C7</f>
        <v>45657</v>
      </c>
      <c r="C5" s="8"/>
      <c r="D5" s="8"/>
      <c r="E5" s="8"/>
      <c r="F5" s="8"/>
      <c r="G5" s="8"/>
      <c r="H5" s="8"/>
      <c r="I5" s="8"/>
      <c r="J5" s="9"/>
    </row>
    <row r="6" spans="1:10" x14ac:dyDescent="0.25">
      <c r="A6" s="3"/>
      <c r="B6" s="7" t="s">
        <v>62</v>
      </c>
      <c r="C6" s="8"/>
      <c r="D6" s="8"/>
      <c r="E6" s="8"/>
      <c r="F6" s="8"/>
      <c r="G6" s="8"/>
      <c r="H6" s="8"/>
      <c r="I6" s="8"/>
      <c r="J6" s="9"/>
    </row>
    <row r="7" spans="1:10" s="11" customFormat="1" ht="90" x14ac:dyDescent="0.25">
      <c r="B7" s="12" t="s">
        <v>32</v>
      </c>
      <c r="C7" s="12" t="s">
        <v>33</v>
      </c>
      <c r="D7" s="12" t="s">
        <v>34</v>
      </c>
      <c r="E7" s="12" t="s">
        <v>35</v>
      </c>
      <c r="F7" s="12" t="s">
        <v>36</v>
      </c>
      <c r="G7" s="12" t="s">
        <v>37</v>
      </c>
      <c r="H7" s="12" t="s">
        <v>38</v>
      </c>
      <c r="I7" s="12" t="s">
        <v>39</v>
      </c>
      <c r="J7" s="12" t="s">
        <v>51</v>
      </c>
    </row>
    <row r="8" spans="1:10" x14ac:dyDescent="0.25">
      <c r="B8" s="154" t="s">
        <v>109</v>
      </c>
      <c r="C8" s="155" t="s">
        <v>88</v>
      </c>
      <c r="D8" s="156" t="s">
        <v>89</v>
      </c>
      <c r="E8" s="15"/>
      <c r="F8" s="155" t="s">
        <v>90</v>
      </c>
      <c r="G8" s="157">
        <v>20324147000.418465</v>
      </c>
      <c r="H8" s="16">
        <v>20324147000.418465</v>
      </c>
      <c r="I8" s="16">
        <v>20324147000.418465</v>
      </c>
      <c r="J8" s="124">
        <v>0.99163314698980165</v>
      </c>
    </row>
    <row r="9" spans="1:10" x14ac:dyDescent="0.25">
      <c r="B9" s="158"/>
      <c r="C9" s="159"/>
      <c r="D9" s="160"/>
      <c r="E9" s="132"/>
      <c r="F9" s="159"/>
      <c r="G9" s="161"/>
      <c r="H9" s="172"/>
      <c r="I9" s="172"/>
      <c r="J9" s="173"/>
    </row>
    <row r="10" spans="1:10" x14ac:dyDescent="0.25">
      <c r="B10" s="24"/>
      <c r="C10" s="25" t="s">
        <v>91</v>
      </c>
      <c r="D10" s="25"/>
      <c r="E10" s="21"/>
      <c r="F10" s="25"/>
      <c r="G10" s="26">
        <v>71125696</v>
      </c>
      <c r="H10" s="22" t="s">
        <v>92</v>
      </c>
      <c r="I10" s="22" t="s">
        <v>92</v>
      </c>
      <c r="J10" s="23"/>
    </row>
    <row r="11" spans="1:10" x14ac:dyDescent="0.25">
      <c r="B11" s="24"/>
      <c r="C11" s="25" t="s">
        <v>93</v>
      </c>
      <c r="D11" s="25"/>
      <c r="E11" s="25"/>
      <c r="F11" s="25"/>
      <c r="G11" s="26">
        <v>40463342</v>
      </c>
      <c r="H11" s="26" t="s">
        <v>92</v>
      </c>
      <c r="I11" s="26" t="s">
        <v>92</v>
      </c>
      <c r="J11" s="27"/>
    </row>
    <row r="12" spans="1:10" x14ac:dyDescent="0.25">
      <c r="B12" s="24"/>
      <c r="C12" s="25" t="s">
        <v>94</v>
      </c>
      <c r="D12" s="25"/>
      <c r="E12" s="25"/>
      <c r="F12" s="25"/>
      <c r="G12" s="26">
        <v>0</v>
      </c>
      <c r="H12" s="26" t="s">
        <v>92</v>
      </c>
      <c r="I12" s="26" t="s">
        <v>92</v>
      </c>
      <c r="J12" s="27"/>
    </row>
    <row r="13" spans="1:10" x14ac:dyDescent="0.25">
      <c r="B13" s="17"/>
      <c r="C13" s="28" t="s">
        <v>95</v>
      </c>
      <c r="D13" s="28"/>
      <c r="E13" s="28"/>
      <c r="F13" s="28"/>
      <c r="G13" s="29">
        <f>+G8+G10-G11</f>
        <v>20354809354.418465</v>
      </c>
      <c r="H13" s="29">
        <v>20324147000.418465</v>
      </c>
      <c r="I13" s="29">
        <v>20324147000.418465</v>
      </c>
      <c r="J13" s="20" t="s">
        <v>92</v>
      </c>
    </row>
    <row r="16" spans="1:10" x14ac:dyDescent="0.25">
      <c r="B16" s="6" t="s">
        <v>60</v>
      </c>
      <c r="C16" s="6"/>
      <c r="D16" s="6"/>
      <c r="E16" s="6"/>
      <c r="F16" s="6"/>
      <c r="G16" s="6"/>
      <c r="H16" s="6"/>
      <c r="I16" s="6"/>
      <c r="J16" s="6"/>
    </row>
    <row r="17" spans="2:12" x14ac:dyDescent="0.25">
      <c r="B17" s="7" t="s">
        <v>111</v>
      </c>
      <c r="C17" s="8"/>
      <c r="D17" s="8"/>
      <c r="E17" s="8"/>
      <c r="F17" s="8"/>
      <c r="G17" s="8"/>
      <c r="H17" s="8"/>
      <c r="I17" s="8"/>
      <c r="J17" s="9"/>
    </row>
    <row r="18" spans="2:12" x14ac:dyDescent="0.25">
      <c r="B18" s="7" t="s">
        <v>50</v>
      </c>
      <c r="C18" s="8"/>
      <c r="D18" s="8"/>
      <c r="E18" s="8"/>
      <c r="F18" s="8"/>
      <c r="G18" s="8"/>
      <c r="H18" s="8"/>
      <c r="I18" s="8"/>
      <c r="J18" s="9"/>
    </row>
    <row r="19" spans="2:12" x14ac:dyDescent="0.25">
      <c r="B19" s="10">
        <f>+'01'!D7</f>
        <v>45291</v>
      </c>
      <c r="C19" s="8"/>
      <c r="D19" s="8"/>
      <c r="E19" s="8"/>
      <c r="F19" s="8"/>
      <c r="G19" s="8"/>
      <c r="H19" s="8"/>
      <c r="I19" s="8"/>
      <c r="J19" s="9"/>
    </row>
    <row r="20" spans="2:12" x14ac:dyDescent="0.25">
      <c r="B20" s="7" t="s">
        <v>62</v>
      </c>
      <c r="C20" s="8"/>
      <c r="D20" s="8"/>
      <c r="E20" s="8"/>
      <c r="F20" s="8"/>
      <c r="G20" s="8"/>
      <c r="H20" s="8"/>
      <c r="I20" s="8"/>
      <c r="J20" s="9"/>
    </row>
    <row r="21" spans="2:12" ht="90" x14ac:dyDescent="0.25">
      <c r="B21" s="12" t="s">
        <v>32</v>
      </c>
      <c r="C21" s="12" t="s">
        <v>33</v>
      </c>
      <c r="D21" s="12" t="s">
        <v>34</v>
      </c>
      <c r="E21" s="12" t="s">
        <v>35</v>
      </c>
      <c r="F21" s="12" t="s">
        <v>36</v>
      </c>
      <c r="G21" s="12" t="s">
        <v>37</v>
      </c>
      <c r="H21" s="12" t="s">
        <v>38</v>
      </c>
      <c r="I21" s="12" t="s">
        <v>39</v>
      </c>
      <c r="J21" s="12" t="s">
        <v>51</v>
      </c>
    </row>
    <row r="22" spans="2:12" x14ac:dyDescent="0.25">
      <c r="B22" s="13" t="s">
        <v>115</v>
      </c>
      <c r="C22" s="14" t="s">
        <v>88</v>
      </c>
      <c r="D22" s="14" t="s">
        <v>89</v>
      </c>
      <c r="E22" s="15"/>
      <c r="F22" s="14" t="s">
        <v>90</v>
      </c>
      <c r="G22" s="16">
        <v>11640041121.239561</v>
      </c>
      <c r="H22" s="16">
        <v>11640041121.239561</v>
      </c>
      <c r="I22" s="16">
        <v>11640041121.239561</v>
      </c>
      <c r="J22" s="133">
        <v>0.9334982458060761</v>
      </c>
    </row>
    <row r="23" spans="2:12" x14ac:dyDescent="0.25">
      <c r="B23" s="17"/>
      <c r="C23" s="18"/>
      <c r="D23" s="18"/>
      <c r="E23" s="132"/>
      <c r="F23" s="18"/>
      <c r="G23" s="19"/>
      <c r="H23" s="19"/>
      <c r="I23" s="19"/>
      <c r="J23" s="134"/>
      <c r="K23" s="123"/>
    </row>
    <row r="24" spans="2:12" x14ac:dyDescent="0.25">
      <c r="B24" s="13"/>
      <c r="C24" s="21" t="s">
        <v>91</v>
      </c>
      <c r="D24" s="14"/>
      <c r="E24" s="21"/>
      <c r="F24" s="21"/>
      <c r="G24" s="22">
        <f>+'01'!D8</f>
        <v>790062350</v>
      </c>
      <c r="H24" s="22" t="s">
        <v>92</v>
      </c>
      <c r="I24" s="22" t="s">
        <v>92</v>
      </c>
      <c r="J24" s="23"/>
    </row>
    <row r="25" spans="2:12" x14ac:dyDescent="0.25">
      <c r="B25" s="24"/>
      <c r="C25" s="25" t="s">
        <v>93</v>
      </c>
      <c r="E25" s="25"/>
      <c r="F25" s="25"/>
      <c r="G25" s="26">
        <v>25590817</v>
      </c>
      <c r="H25" s="26" t="s">
        <v>92</v>
      </c>
      <c r="I25" s="26" t="s">
        <v>92</v>
      </c>
      <c r="J25" s="27"/>
    </row>
    <row r="26" spans="2:12" x14ac:dyDescent="0.25">
      <c r="B26" s="24"/>
      <c r="C26" s="25" t="s">
        <v>94</v>
      </c>
      <c r="E26" s="25"/>
      <c r="F26" s="25"/>
      <c r="G26" s="26">
        <v>0</v>
      </c>
      <c r="H26" s="26" t="s">
        <v>92</v>
      </c>
      <c r="I26" s="26" t="s">
        <v>92</v>
      </c>
      <c r="J26" s="27"/>
    </row>
    <row r="27" spans="2:12" x14ac:dyDescent="0.25">
      <c r="B27" s="17"/>
      <c r="C27" s="28" t="s">
        <v>95</v>
      </c>
      <c r="D27" s="18"/>
      <c r="E27" s="28"/>
      <c r="F27" s="28"/>
      <c r="G27" s="29">
        <f>+G22+G24-G25</f>
        <v>12404512654.239561</v>
      </c>
      <c r="H27" s="29">
        <v>11640041121.239561</v>
      </c>
      <c r="I27" s="29">
        <v>11640041121.239561</v>
      </c>
      <c r="J27" s="20"/>
      <c r="L27" s="87"/>
    </row>
    <row r="29" spans="2:12" x14ac:dyDescent="0.25">
      <c r="G29" s="122"/>
    </row>
    <row r="30" spans="2:12" x14ac:dyDescent="0.25">
      <c r="G30" s="123"/>
    </row>
  </sheetData>
  <hyperlinks>
    <hyperlink ref="A1" location="INDICE!A1" display="INDICE" xr:uid="{DD3F4B20-8830-4284-ADF0-153AC9D59580}"/>
  </hyperlinks>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PTgHK9A7u6MD1t9YYEUgA/XsH/6M1G4JfuIDrSCHEQM=</DigestValue>
    </Reference>
    <Reference Type="http://www.w3.org/2000/09/xmldsig#Object" URI="#idOfficeObject">
      <DigestMethod Algorithm="http://www.w3.org/2001/04/xmlenc#sha256"/>
      <DigestValue>i46an+Bgkx20uVBiu1XQJYDgJFp2I+kDzIUfBHPvSmM=</DigestValue>
    </Reference>
    <Reference Type="http://uri.etsi.org/01903#SignedProperties" URI="#idSignedProperties">
      <Transforms>
        <Transform Algorithm="http://www.w3.org/TR/2001/REC-xml-c14n-20010315"/>
      </Transforms>
      <DigestMethod Algorithm="http://www.w3.org/2001/04/xmlenc#sha256"/>
      <DigestValue>bIkMaWvRy7/Q9EQO0eniAQMRbonsfeMB6JBVeWri73s=</DigestValue>
    </Reference>
  </SignedInfo>
  <SignatureValue>htB3p948ra8Eg/f5CO1HQP+yD86I4ljR6u5onCa6HBL7X8c0inhl2RnzmYqaAIGq5CJ212NEBiQm
rOPrt92HGaRtFAF5MUjiAFZpK4ZfSSrh1neGhRBBo/nwZRzCYADB3P66VebouybJRQ1r4LUWIoAk
IRrMN9KbnsZZmAt3IJKZUxH8hNMp31z9VtlYx9PHbhmUriBhDS0rCTFBDpdH91DNApBKrIzaUQ3E
hAXmUXlvSKW9CDPGcOjLdpw6fOr5YB0xyV2ES/xebUnCgTYfavvlHKT4PFHrNYvBPYEoHXFUcrpY
RJWAd/NdgDbj0gpVe9B2V85Dlq7gvBpbAWScxQ==</SignatureValue>
  <KeyInfo>
    <X509Data>
      <X509Certificate>MIIIgDCCBmigAwIBAgIIEoS/10gUWEYwDQYJKoZIhvcNAQELBQAwWjEaMBgGA1UEAwwRQ0EtRE9DVU1FTlRBIFMuQS4xFjAUBgNVBAUTDVJVQzgwMDUwMTcyLTExFzAVBgNVBAoMDkRPQ1VNRU5UQSBTLkEuMQswCQYDVQQGEwJQWTAeFw0yMzA1MTcxNTEzMDBaFw0yNTA1MTYxNTEzMDBaMIG1MSEwHwYDVQQDDBhKVUFOQSBQQUJMQSBHQUxFQU5PIEJBRVoxEjAQBgNVBAUTCUNJMTM0MTU5NTEUMBIGA1UEKgwLSlVBTkEgUEFCTEExFTATBgNVBAQMDEdBTEVBTk8gQkFFWjELMAkGA1UECwwCRjIxNTAzBgNVBAoMLENFUlRJRklDQURPIENVQUxJRklDQURPIERFIEZJUk1BIEVMRUNUUk9OSUNBMQswCQYDVQQGEwJQWTCCASIwDQYJKoZIhvcNAQEBBQADggEPADCCAQoCggEBALwhngWBXEaHBJ1cguZuXSuEP6mWXqBuRhTIlwW08v0rIE6jhp2E/plWD31V3zyJzfqZzh1IRGMSfiooAJHopoZOz+TNpylBxvsvJ5WZZFDwlwV14PQjVin8ttUXhyofQ6rmX3DkbKebu3LcSnshTrGc/yNQVB6JsS1+pSMGKq1db/KzhnV2Vdw9n3gk9n4M/ZzHp76LH8jcy4Rdqolf3QXz77P7mEXSLoeGBugNNso5KxFqE8FCpIGf8DxhGAtxoWtUCjvbhwOpi1MsIGNowIcFUOKvnrC2mi0KFit2QY5xWcR5U5LHkkpIlBnIrKi0JHXCfzG/zh7NEA9QogSLc40CAwEAAaOCA+wwggPoMAwGA1UdEwEB/wQCMAAwHwYDVR0jBBgwFoAUoT2FK83YLJYfOQIMn1M7WNiVC3swgZQGCCsGAQUFBwEBBIGHMIGEMFUGCCsGAQUFBzAChklodHRwczovL3d3dy5kaWdpdG8uY29tLnB5L3VwbG9hZHMvY2VydGlmaWNhZG8tZG9jdW1lbnRhLXNhLTE1MzUxMTc3NzEuY3J0MCsGCCsGAQUFBzABhh9odHRwczovL3d3dy5kaWdpdG8uY29tLnB5L29jc3AvME8GA1UdEQRIMEaBGGp1YW5pZ2FsMjAxMUBob3RtYWlsLmNvb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8u3+NkBMbLo9wud7oxMELlHIy7MA4GA1UdDwEB/wQEAwIF4DANBgkqhkiG9w0BAQsFAAOCAgEAfN19xcsEN5x+i4QDh4FccZ5yJM5Y7dlFZ2V3TP3uouZCXSHXWOCIngbdaOG10mETfheDGbd/c3Q3lGlTi6h1B+hhYr/mGYgkCw6jLmSMn3bANlOg9KDhtbsh/2HcJqPa4KxRCYrtxMW5256uGIp+lks3+RkPn3L54CyD0wI6eG1mC9zxYDoSdbu0jUW9yRYZcB2n4vyE3ZV2K0bzYYjVu2gFORyvgDrBaJlyPtSQwM8bg+SggQOc5Jau0ssQdIPplLaxBhfW08DqJtoy907fjGkvsbv5iHW/wXYXnu76YO6sL4gj1wcv56Kdqv3eH0XEWAycAnY24ZfdEGwmHtdF9ja1XcY0hCQ0G1DHkm2iUOVJvh5ekbNJL07jBvnMGOS6o/2lsQwtDxB1CCIlyP9EAyjMWwUq/Wl3xDlsR9Ftr62xAnROaLz5nWQIbp691A/Tv1va2odi+XdDuwx8M128pUaIr/4WMBfY1+yeaacx2ct9pjbPPw7Ps0/Po+tl7Q7AmRCX2Fc/21+LE9OqGJtNIPJg4U1LinpWonY9rhXvK+9W30YLS/lGxxovMA4Nsw6xOe9pNz2qlVSl8k4eMDwKT8GSyyPW7ytnWYJgb4+aTN3QUa0lxtc/N/6EFR5bCku59FbAn6+2jgRuv+LYbZWfzriNmUlmX3AOkPkEGSxCU9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eL9Pxwd+gRk8SzkriG1SaaFXVliwSUgbhOQhmS7YpME=</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cSFr9m1yGacZmId1E2+uZcLWKT3K839QVb7y7aJGG2s=</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DnbIoQ3abYGZ04qO648oeFpQxUhiWzZx48yD2baGLfU=</DigestValue>
      </Reference>
      <Reference URI="/xl/styles.xml?ContentType=application/vnd.openxmlformats-officedocument.spreadsheetml.styles+xml">
        <DigestMethod Algorithm="http://www.w3.org/2001/04/xmlenc#sha256"/>
        <DigestValue>Td/LCjRgFn4lvHH5+xezQNN4qi8pBiD19tTswRWaZQs=</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MGeCSTNxzbJzzJrLb9S0cxEkFGDjnniMv4TljUyhYk4=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toUrR+/bT4AUexCqwhGXjd+0tdX4AjyH/ZH4FUbtZX4=</DigestValue>
      </Reference>
      <Reference URI="/xl/worksheets/sheet2.xml?ContentType=application/vnd.openxmlformats-officedocument.spreadsheetml.worksheet+xml">
        <DigestMethod Algorithm="http://www.w3.org/2001/04/xmlenc#sha256"/>
        <DigestValue>LN742eLpuISKy3syTORdG8oNxgHbsWK6jMvIzXT1Qs4=</DigestValue>
      </Reference>
      <Reference URI="/xl/worksheets/sheet3.xml?ContentType=application/vnd.openxmlformats-officedocument.spreadsheetml.worksheet+xml">
        <DigestMethod Algorithm="http://www.w3.org/2001/04/xmlenc#sha256"/>
        <DigestValue>yiQsWBmkH2cO8y1loQqeFOXlNRnU7HyLOYFYoSIfWF4=</DigestValue>
      </Reference>
      <Reference URI="/xl/worksheets/sheet4.xml?ContentType=application/vnd.openxmlformats-officedocument.spreadsheetml.worksheet+xml">
        <DigestMethod Algorithm="http://www.w3.org/2001/04/xmlenc#sha256"/>
        <DigestValue>Trz/N9zTkYAnVYcXn0XPu+suhiFXtcg8u09nbkks72E=</DigestValue>
      </Reference>
      <Reference URI="/xl/worksheets/sheet5.xml?ContentType=application/vnd.openxmlformats-officedocument.spreadsheetml.worksheet+xml">
        <DigestMethod Algorithm="http://www.w3.org/2001/04/xmlenc#sha256"/>
        <DigestValue>wyojfRAdjeEWgIAnpqFV74zUgV+LVV4KpDPHANwRNnc=</DigestValue>
      </Reference>
      <Reference URI="/xl/worksheets/sheet6.xml?ContentType=application/vnd.openxmlformats-officedocument.spreadsheetml.worksheet+xml">
        <DigestMethod Algorithm="http://www.w3.org/2001/04/xmlenc#sha256"/>
        <DigestValue>Tt8+feUDqmhyRppAM/0+k8IKQhL29HHbZRnmOAR/ZPs=</DigestValue>
      </Reference>
      <Reference URI="/xl/worksheets/sheet7.xml?ContentType=application/vnd.openxmlformats-officedocument.spreadsheetml.worksheet+xml">
        <DigestMethod Algorithm="http://www.w3.org/2001/04/xmlenc#sha256"/>
        <DigestValue>WRz4VkYMks2lFn0F7+x4MCw8a7P2kH/cU55Ian56k5A=</DigestValue>
      </Reference>
      <Reference URI="/xl/worksheets/sheet8.xml?ContentType=application/vnd.openxmlformats-officedocument.spreadsheetml.worksheet+xml">
        <DigestMethod Algorithm="http://www.w3.org/2001/04/xmlenc#sha256"/>
        <DigestValue>mp63Fohcfp757hVznB5vSv5ZxsQ8Qy1WTyKvU7uQptc=</DigestValue>
      </Reference>
    </Manifest>
    <SignatureProperties>
      <SignatureProperty Id="idSignatureTime" Target="#idPackageSignature">
        <mdssi:SignatureTime xmlns:mdssi="http://schemas.openxmlformats.org/package/2006/digital-signature">
          <mdssi:Format>YYYY-MM-DDThh:mm:ssTZD</mdssi:Format>
          <mdssi:Value>2025-03-11T15:58:50Z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Informe CNV</SignatureComments>
          <WindowsVersion>10.0</WindowsVersion>
          <OfficeVersion>16.0.18324/26</OfficeVersion>
          <ApplicationVersion>16.0.18324</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2025-03-11T15:58:50Z</xd:SigningTime>
          <xd:SigningCertificate>
            <xd:Cert>
              <xd:CertDigest>
                <DigestMethod Algorithm="http://www.w3.org/2001/04/xmlenc#sha256"/>
                <DigestValue>Q9FDmPfz1/W1Yge/lbETkav3M+WeV/onDWSqqqLe8ag=</DigestValue>
              </xd:CertDigest>
              <xd:IssuerSerial>
                <X509IssuerName>C=PY, O=DOCUMENTA S.A., SERIALNUMBER=RUC80050172-1, CN=CA-DOCUMENTA S.A.</X509IssuerName>
                <X509SerialNumber>1334402320956676166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y8EsQRKkmaVWznX4X8vfirMqqLO/R2qoUG1vUuZoBsw=</DigestValue>
    </Reference>
    <Reference Type="http://www.w3.org/2000/09/xmldsig#Object" URI="#idOfficeObject">
      <DigestMethod Algorithm="http://www.w3.org/2001/04/xmlenc#sha256"/>
      <DigestValue>OLoDMzn8LNU+hTNLeWDmxfPpoPXIWeOniYXMAHumWj4=</DigestValue>
    </Reference>
    <Reference Type="http://uri.etsi.org/01903#SignedProperties" URI="#idSignedProperties">
      <Transforms>
        <Transform Algorithm="http://www.w3.org/TR/2001/REC-xml-c14n-20010315"/>
      </Transforms>
      <DigestMethod Algorithm="http://www.w3.org/2001/04/xmlenc#sha256"/>
      <DigestValue>KudJQXAVCGZoNq9okHIBd+mwj8464kZ4BGGNyCrygDI=</DigestValue>
    </Reference>
  </SignedInfo>
  <SignatureValue>FvkLtrlPKsSOZ5mscU2/YiZWq0ewyIhWTkoQyRU/ZmjeyPXnxils/fiW4pGVNGdrznydKzP182+P
Qd2/MQhtJIgLpiaAvxRLDNO2wdxl9Yk7NcCFgBaLcGcwRP5s3OyVUYBrov1/xpYIHd7RzpBRacR9
gvp/MuJ+Q7TZngS7ZYyHPeZxynKqQ9tdNvPpdWabYxuK/Ic9SOaBhQct4LYS9nX524+DFujLQK1H
H/8ZKTylkOoNEitDhuzHjrUUNKHSw1nP5tMJe+eZGto25vzwJJ0FgMmEKLFVbK8K3q97ODOTpER7
kkMYAJ34+IIs/h1kvqGZSueA96f3M5H2xvHD2Q==</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eL9Pxwd+gRk8SzkriG1SaaFXVliwSUgbhOQhmS7YpME=</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cSFr9m1yGacZmId1E2+uZcLWKT3K839QVb7y7aJGG2s=</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DnbIoQ3abYGZ04qO648oeFpQxUhiWzZx48yD2baGLfU=</DigestValue>
      </Reference>
      <Reference URI="/xl/styles.xml?ContentType=application/vnd.openxmlformats-officedocument.spreadsheetml.styles+xml">
        <DigestMethod Algorithm="http://www.w3.org/2001/04/xmlenc#sha256"/>
        <DigestValue>Td/LCjRgFn4lvHH5+xezQNN4qi8pBiD19tTswRWaZQs=</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MGeCSTNxzbJzzJrLb9S0cxEkFGDjnniMv4TljUyhYk4=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toUrR+/bT4AUexCqwhGXjd+0tdX4AjyH/ZH4FUbtZX4=</DigestValue>
      </Reference>
      <Reference URI="/xl/worksheets/sheet2.xml?ContentType=application/vnd.openxmlformats-officedocument.spreadsheetml.worksheet+xml">
        <DigestMethod Algorithm="http://www.w3.org/2001/04/xmlenc#sha256"/>
        <DigestValue>LN742eLpuISKy3syTORdG8oNxgHbsWK6jMvIzXT1Qs4=</DigestValue>
      </Reference>
      <Reference URI="/xl/worksheets/sheet3.xml?ContentType=application/vnd.openxmlformats-officedocument.spreadsheetml.worksheet+xml">
        <DigestMethod Algorithm="http://www.w3.org/2001/04/xmlenc#sha256"/>
        <DigestValue>yiQsWBmkH2cO8y1loQqeFOXlNRnU7HyLOYFYoSIfWF4=</DigestValue>
      </Reference>
      <Reference URI="/xl/worksheets/sheet4.xml?ContentType=application/vnd.openxmlformats-officedocument.spreadsheetml.worksheet+xml">
        <DigestMethod Algorithm="http://www.w3.org/2001/04/xmlenc#sha256"/>
        <DigestValue>Trz/N9zTkYAnVYcXn0XPu+suhiFXtcg8u09nbkks72E=</DigestValue>
      </Reference>
      <Reference URI="/xl/worksheets/sheet5.xml?ContentType=application/vnd.openxmlformats-officedocument.spreadsheetml.worksheet+xml">
        <DigestMethod Algorithm="http://www.w3.org/2001/04/xmlenc#sha256"/>
        <DigestValue>wyojfRAdjeEWgIAnpqFV74zUgV+LVV4KpDPHANwRNnc=</DigestValue>
      </Reference>
      <Reference URI="/xl/worksheets/sheet6.xml?ContentType=application/vnd.openxmlformats-officedocument.spreadsheetml.worksheet+xml">
        <DigestMethod Algorithm="http://www.w3.org/2001/04/xmlenc#sha256"/>
        <DigestValue>Tt8+feUDqmhyRppAM/0+k8IKQhL29HHbZRnmOAR/ZPs=</DigestValue>
      </Reference>
      <Reference URI="/xl/worksheets/sheet7.xml?ContentType=application/vnd.openxmlformats-officedocument.spreadsheetml.worksheet+xml">
        <DigestMethod Algorithm="http://www.w3.org/2001/04/xmlenc#sha256"/>
        <DigestValue>WRz4VkYMks2lFn0F7+x4MCw8a7P2kH/cU55Ian56k5A=</DigestValue>
      </Reference>
      <Reference URI="/xl/worksheets/sheet8.xml?ContentType=application/vnd.openxmlformats-officedocument.spreadsheetml.worksheet+xml">
        <DigestMethod Algorithm="http://www.w3.org/2001/04/xmlenc#sha256"/>
        <DigestValue>mp63Fohcfp757hVznB5vSv5ZxsQ8Qy1WTyKvU7uQptc=</DigestValue>
      </Reference>
    </Manifest>
    <SignatureProperties>
      <SignatureProperty Id="idSignatureTime" Target="#idPackageSignature">
        <mdssi:SignatureTime xmlns:mdssi="http://schemas.openxmlformats.org/package/2006/digital-signature">
          <mdssi:Format>YYYY-MM-DDThh:mm:ssTZD</mdssi:Format>
          <mdssi:Value>2025-03-11T16:16:26Z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2025-03-11T16:16:26Z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jeOoMMJ0GdJJLXKOBR7QeZ3dpzxuXJkDr0Y5GO98KLk=</DigestValue>
    </Reference>
    <Reference Type="http://www.w3.org/2000/09/xmldsig#Object" URI="#idOfficeObject">
      <DigestMethod Algorithm="http://www.w3.org/2001/04/xmlenc#sha256"/>
      <DigestValue>H4jqMnI4LAWFYRf3ktxRDOUrEW+rUGCIyUI3Np9iOCU=</DigestValue>
    </Reference>
    <Reference Type="http://uri.etsi.org/01903#SignedProperties" URI="#idSignedProperties">
      <Transforms>
        <Transform Algorithm="http://www.w3.org/TR/2001/REC-xml-c14n-20010315"/>
      </Transforms>
      <DigestMethod Algorithm="http://www.w3.org/2001/04/xmlenc#sha256"/>
      <DigestValue>E0J1M9K4O1cLXr5sfl71yM+nomyPZodXBuGRXSMdGwM=</DigestValue>
    </Reference>
  </SignedInfo>
  <SignatureValue>alJlsd6TaxU5kW45SN6Kxj9gEk4Pl2fZlR9tpg2vpUlrrHz2BDxolYyKS65G7RW95fJxQ8Kdzuca
4FeETOy42huAyLLw6KhyI8ZMWX0hQs2T6mqLcceWJNvb5FjnIaFnQcJXIzOjlbbU8obSB9gZs7YW
HAXBwuTO9gkhzdr1+PKI0lPHckktwC+pVgOOssdhIZF76LAPB9J7qbvmm4R1fcQHnYNwPBIkpbPT
sOE85NpP+XrBg6yVfC/+VP4GUMr0LfxNWuyUYA2LXnEjQj3Cqn2kDW8DCFXH81Qr04F8XmFn92sd
nMfBjj7FL6M++DnQ/BDfd8oC77rDlc6AmD1Z7Q==</SignatureValue>
  <KeyInfo>
    <X509Data>
      <X509Certificate>MIIIhjCCBm6gAwIBAgIIXJ5MIypwS4YwDQYJKoZIhvcNAQELBQAwWjEaMBgGA1UEAwwRQ0EtRE9DVU1FTlRBIFMuQS4xFjAUBgNVBAUTDVJVQzgwMDUwMTcyLTExFzAVBgNVBAoMDkRPQ1VNRU5UQSBTLkEuMQswCQYDVQQGEwJQWTAeFw0yMzA1MTcxNTI0MDBaFw0yNTA1MTYxNTI0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wlI0DNkLtXLWRALotE+gAcme2isqBCXWEREHLnXcCLSaxeC8XAxhU9O5Vnvx43Td/Z0SQXWC7weKgp8ETTzIGAgMqe00RdnVhjUII1eiNopvtcMGHIzie0xTr6ihMhtWXPMoy7HKEmX0kKLAiQ0jE2MrfD/aB0dftJxfZ3FkuVh/W+CHpsiryt+sicOx0fDAvYsc5lcP+tqieNCB+h7xdRnR3aAe40wZyUgDgXSTDtKi25ccvlZGre5AYJ5N1ZgOrc2wJm+qhGpCCBgaKk08klce0VAv1IKOWKSJg8egFn6p3Dk38Ks2KImFkMxIvUjN2I50yUuLUXNQfy4BMncdKQ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Cro6NaQ1qEpv6f+3u4qW7A5iXoMA4GA1UdDwEB/wQEAwIF4DANBgkqhkiG9w0BAQsFAAOCAgEAJf17FTdJJez/7kSU0qXT0me58okaD8SegX5NoFrXGkEnt2eByKwi/4U4RqkKGEToJewMBFtXjSp0LbTJf8qYQP5iYO+l9/BOJjOSRRtegszgRLQybwDX+O+/Ry7VbBA+9DX4qLD8Uh1A1sQxDYVbZXQSkiAfteNxMu37qhsrEGclC1r3f751WsnYvyjVOFSqD1JFFManjUlRTF3V15UUpIZRPO3u8jUko8V3CVaAyQMnMQICAiS8c1aIILtmlIFZ4U0W9+OrPLsQxTGLoc4Xo++mf/i5lkq1WJT2yh65AWiLdEksIj/SSGjbgUjd3Qy2xiwN4KiS064VIPFDf7CynwkX+MM906emQJm0yLv50UaSO7qwatOozsPbRHBaNaSZwcjfh/RipQ9mEXeoeQ8jYBlVVYycQAIjCuIdFTOvivR2mM6tL1JD26b4NMiL1obHrttZtm674WXtobxMKlldTUKRImypGLw7Yw48NvDdqDLnYynTv3DGy1A/Y/zmJHbvNGWissIZhEMJdnjNv8Mneqwkr046K0a22g9O/wQKFKzgwZgvJfBkO1fgHYJZLDMyonpYczZHzhG7kvk7C6lf67bxTJ3MHRMIKAVGXh9QgbBjWyuGmuIhQElBSVEKNvlocFJIWP2IqoYiZVj1xqGE95NMJNBT8cSgeWyVbj/yX1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eL9Pxwd+gRk8SzkriG1SaaFXVliwSUgbhOQhmS7YpME=</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cSFr9m1yGacZmId1E2+uZcLWKT3K839QVb7y7aJGG2s=</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DnbIoQ3abYGZ04qO648oeFpQxUhiWzZx48yD2baGLfU=</DigestValue>
      </Reference>
      <Reference URI="/xl/styles.xml?ContentType=application/vnd.openxmlformats-officedocument.spreadsheetml.styles+xml">
        <DigestMethod Algorithm="http://www.w3.org/2001/04/xmlenc#sha256"/>
        <DigestValue>Td/LCjRgFn4lvHH5+xezQNN4qi8pBiD19tTswRWaZQs=</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MGeCSTNxzbJzzJrLb9S0cxEkFGDjnniMv4TljUyhYk4=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toUrR+/bT4AUexCqwhGXjd+0tdX4AjyH/ZH4FUbtZX4=</DigestValue>
      </Reference>
      <Reference URI="/xl/worksheets/sheet2.xml?ContentType=application/vnd.openxmlformats-officedocument.spreadsheetml.worksheet+xml">
        <DigestMethod Algorithm="http://www.w3.org/2001/04/xmlenc#sha256"/>
        <DigestValue>LN742eLpuISKy3syTORdG8oNxgHbsWK6jMvIzXT1Qs4=</DigestValue>
      </Reference>
      <Reference URI="/xl/worksheets/sheet3.xml?ContentType=application/vnd.openxmlformats-officedocument.spreadsheetml.worksheet+xml">
        <DigestMethod Algorithm="http://www.w3.org/2001/04/xmlenc#sha256"/>
        <DigestValue>yiQsWBmkH2cO8y1loQqeFOXlNRnU7HyLOYFYoSIfWF4=</DigestValue>
      </Reference>
      <Reference URI="/xl/worksheets/sheet4.xml?ContentType=application/vnd.openxmlformats-officedocument.spreadsheetml.worksheet+xml">
        <DigestMethod Algorithm="http://www.w3.org/2001/04/xmlenc#sha256"/>
        <DigestValue>Trz/N9zTkYAnVYcXn0XPu+suhiFXtcg8u09nbkks72E=</DigestValue>
      </Reference>
      <Reference URI="/xl/worksheets/sheet5.xml?ContentType=application/vnd.openxmlformats-officedocument.spreadsheetml.worksheet+xml">
        <DigestMethod Algorithm="http://www.w3.org/2001/04/xmlenc#sha256"/>
        <DigestValue>wyojfRAdjeEWgIAnpqFV74zUgV+LVV4KpDPHANwRNnc=</DigestValue>
      </Reference>
      <Reference URI="/xl/worksheets/sheet6.xml?ContentType=application/vnd.openxmlformats-officedocument.spreadsheetml.worksheet+xml">
        <DigestMethod Algorithm="http://www.w3.org/2001/04/xmlenc#sha256"/>
        <DigestValue>Tt8+feUDqmhyRppAM/0+k8IKQhL29HHbZRnmOAR/ZPs=</DigestValue>
      </Reference>
      <Reference URI="/xl/worksheets/sheet7.xml?ContentType=application/vnd.openxmlformats-officedocument.spreadsheetml.worksheet+xml">
        <DigestMethod Algorithm="http://www.w3.org/2001/04/xmlenc#sha256"/>
        <DigestValue>WRz4VkYMks2lFn0F7+x4MCw8a7P2kH/cU55Ian56k5A=</DigestValue>
      </Reference>
      <Reference URI="/xl/worksheets/sheet8.xml?ContentType=application/vnd.openxmlformats-officedocument.spreadsheetml.worksheet+xml">
        <DigestMethod Algorithm="http://www.w3.org/2001/04/xmlenc#sha256"/>
        <DigestValue>mp63Fohcfp757hVznB5vSv5ZxsQ8Qy1WTyKvU7uQptc=</DigestValue>
      </Reference>
    </Manifest>
    <SignatureProperties>
      <SignatureProperty Id="idSignatureTime" Target="#idPackageSignature">
        <mdssi:SignatureTime xmlns:mdssi="http://schemas.openxmlformats.org/package/2006/digital-signature">
          <mdssi:Format>YYYY-MM-DDThh:mm:ssTZD</mdssi:Format>
          <mdssi:Value>2025-03-11T17:22:27Z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2025-03-11T17:22:27Z</xd:SigningTime>
          <xd:SigningCertificate>
            <xd:Cert>
              <xd:CertDigest>
                <DigestMethod Algorithm="http://www.w3.org/2001/04/xmlenc#sha256"/>
                <DigestValue>M0ZiuzHacODt1A0nFYHbT612HzLe0fo14GIMyuEa6Rg=</DigestValue>
              </xd:CertDigest>
              <xd:IssuerSerial>
                <X509IssuerName>C=PY, O=DOCUMENTA S.A., SERIALNUMBER=RUC80050172-1, CN=CA-DOCUMENTA S.A.</X509IssuerName>
                <X509SerialNumber>6673855411729222534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CVpwIUMReEUieIzouujfpuW1AtqulC3UbksHz5DQFEA=</DigestValue>
    </Reference>
    <Reference Type="http://www.w3.org/2000/09/xmldsig#Object" URI="#idOfficeObject">
      <DigestMethod Algorithm="http://www.w3.org/2001/04/xmlenc#sha256"/>
      <DigestValue>QGH45vP/5PxBUAYlSubj1aXHlHg41VnAFSHCEu7ieuI=</DigestValue>
    </Reference>
    <Reference Type="http://uri.etsi.org/01903#SignedProperties" URI="#idSignedProperties">
      <Transforms>
        <Transform Algorithm="http://www.w3.org/TR/2001/REC-xml-c14n-20010315"/>
      </Transforms>
      <DigestMethod Algorithm="http://www.w3.org/2001/04/xmlenc#sha256"/>
      <DigestValue>Jc67/kWvp1q05R4bmV76vdDivQH0NM44zpstg8qruFM=</DigestValue>
    </Reference>
  </SignedInfo>
  <SignatureValue>Yzl+wZrh/Tl6P6AekwZtakoZVml+H2FH+ULOeHsChHkdK/mF0o+IguSQqAq9N9UksvsTNZzPdMkC
GqLmxkZ2Faeogf5CRsleiWpfrYhQGSlqA8q3RqujCbS/Ch7O7Df55wmsnWrstieXaQVBJ4SgH3n5
NzzSdex06c+k8dajAxigcqbkhll0RQbfT15xo3Wf6XhdYCneghh6r9bBiGXBMGzJ2Tod+QxlMgdo
E4Gqp2K7apv5vj4b5kZRqc8PUTGB34jNoSXEh55jyHjvy+nxrp16iXSbhQBHyrL26b5zO/G3rugg
EJGDwa4u4KH/0t3kClBm/zOJA07HVZ2FLX6zOQ==</SignatureValue>
  <KeyInfo>
    <X509Data>
      <X509Certificate>MIIIjTCCBnWgAwIBAgIQHBs3j5jc0k1mM8brJ/68DDANBgkqhkiG9w0BAQsFADCBgTEWMBQGA1UEBRMNUlVDODAwODAwOTktMDERMA8GA1UEAxMIVklUIFMuQS4xODA2BgNVBAsML1ByZXN0YWRvciBDdWFsaWZpY2FkbyBkZSBTZXJ2aWNpb3MgZGUgQ29uZmlhbnphMQ0wCwYDVQQKDARJQ1BQMQswCQYDVQQGEwJQWTAeFw0yNDA1MDIxNzAxMzFaFw0yNjA1MDIxNzAxMzF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1AkL17K47Q/fliaNrsfLpEVcjVLN9HjGCJnKxEm2yGw7e1hwvSoCz7zHbE1SeaGrHhoFnyPDFpZQPEIHN9Yu7uuy1fttNCj2qyuKxwuIO6UUNx37ZdKjEVxycMx+PHZqXkAWQuHYzEg1RAqHIuHGmXOcEorTTT0YiD4QbSK/YEBbJUyMNfQh9mjwO0VqVQWcoz4WMHGp1lus+vBfSqC7RWHECp6+GTVefqPs+yj/g0xCjyp6cIk7+UwcGtaioqM/9mcQZlgU8OcFYEJavE0kJLeCmyRCtuGunzrItWV70Xz+6GSrzhF88UM6A5kB+TJPiVQssHCIKBLF1tRSymycGQIDAQABo4IDwTCCA70wDAYDVR0TAQH/BAIwADAOBgNVHQ8BAf8EBAMCBeAwLAYDVR0lAQH/BCIwIAYIKwYBBQUHAwQGCCsGAQUFBwMCBgorBgEEAYI3FAICMB0GA1UdDgQWBBT9+WX0WBLd/QXCdfK0uSaO8pM0fD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AEnCviZMGekmp1COCzv1fh1EhlySYLOGwU0C5qyMGql7c9coGc38AASqUhFD0MqamIGernGuYzpobgJiV0j89S35aG780bAGDs+5ItVQLbfVp74f/8GdNgRJixlcGidrfHDik9xM3gCzR69DzdE7V6gktgJC8LaHwfz+oUXRynXECuY3gcdNXgiyooNK1yDo9JB0MyfgDAyO/Mcw4V6cnOeAeptB9vLRTPB56cZ8+tAG+7e/Z+evOWb0GgqpbwginN1JLjVHNo7Gj30A517o0v05YiaElWaJ077Ua7ZeDOWv5Qu7fb6LICPRdNl6asoqIhO7tjPBvELZTcbjv0UszlSg+M0QF+UFy9+zUVEbQG0nV2fiB9aRuRYuBgC0xA2+biMSIrsPF0V3L7JqjRWbDgxY4nB6rJ6vlSyK0poLlJS/w00XXr4Rw51+C0ovLDUi9bvQVJZwyM5+AxYDO15IChDKQucJbKtDXVJJ90kLWYopZwhJHUw8xlMWzl5E/2ldAV9ENSLF+16mft+TGNdzJT2QR/iKTCprpiGVeXSOvJkvvixpyFQOSTPKnLY+OKMgTG2wnYWbKaEifzl7lUrDgfVxNCmMjo5Mc1E8hMrAGYXJCo8xrJUgcmkekYraUD7LToR2hz4bj79+GlOAwQSB7RQl5Ch+PfXnZNW9rJepHQ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eL9Pxwd+gRk8SzkriG1SaaFXVliwSUgbhOQhmS7YpME=</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cSFr9m1yGacZmId1E2+uZcLWKT3K839QVb7y7aJGG2s=</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DnbIoQ3abYGZ04qO648oeFpQxUhiWzZx48yD2baGLfU=</DigestValue>
      </Reference>
      <Reference URI="/xl/styles.xml?ContentType=application/vnd.openxmlformats-officedocument.spreadsheetml.styles+xml">
        <DigestMethod Algorithm="http://www.w3.org/2001/04/xmlenc#sha256"/>
        <DigestValue>Td/LCjRgFn4lvHH5+xezQNN4qi8pBiD19tTswRWaZQs=</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MGeCSTNxzbJzzJrLb9S0cxEkFGDjnniMv4TljUyhYk4=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toUrR+/bT4AUexCqwhGXjd+0tdX4AjyH/ZH4FUbtZX4=</DigestValue>
      </Reference>
      <Reference URI="/xl/worksheets/sheet2.xml?ContentType=application/vnd.openxmlformats-officedocument.spreadsheetml.worksheet+xml">
        <DigestMethod Algorithm="http://www.w3.org/2001/04/xmlenc#sha256"/>
        <DigestValue>LN742eLpuISKy3syTORdG8oNxgHbsWK6jMvIzXT1Qs4=</DigestValue>
      </Reference>
      <Reference URI="/xl/worksheets/sheet3.xml?ContentType=application/vnd.openxmlformats-officedocument.spreadsheetml.worksheet+xml">
        <DigestMethod Algorithm="http://www.w3.org/2001/04/xmlenc#sha256"/>
        <DigestValue>yiQsWBmkH2cO8y1loQqeFOXlNRnU7HyLOYFYoSIfWF4=</DigestValue>
      </Reference>
      <Reference URI="/xl/worksheets/sheet4.xml?ContentType=application/vnd.openxmlformats-officedocument.spreadsheetml.worksheet+xml">
        <DigestMethod Algorithm="http://www.w3.org/2001/04/xmlenc#sha256"/>
        <DigestValue>Trz/N9zTkYAnVYcXn0XPu+suhiFXtcg8u09nbkks72E=</DigestValue>
      </Reference>
      <Reference URI="/xl/worksheets/sheet5.xml?ContentType=application/vnd.openxmlformats-officedocument.spreadsheetml.worksheet+xml">
        <DigestMethod Algorithm="http://www.w3.org/2001/04/xmlenc#sha256"/>
        <DigestValue>wyojfRAdjeEWgIAnpqFV74zUgV+LVV4KpDPHANwRNnc=</DigestValue>
      </Reference>
      <Reference URI="/xl/worksheets/sheet6.xml?ContentType=application/vnd.openxmlformats-officedocument.spreadsheetml.worksheet+xml">
        <DigestMethod Algorithm="http://www.w3.org/2001/04/xmlenc#sha256"/>
        <DigestValue>Tt8+feUDqmhyRppAM/0+k8IKQhL29HHbZRnmOAR/ZPs=</DigestValue>
      </Reference>
      <Reference URI="/xl/worksheets/sheet7.xml?ContentType=application/vnd.openxmlformats-officedocument.spreadsheetml.worksheet+xml">
        <DigestMethod Algorithm="http://www.w3.org/2001/04/xmlenc#sha256"/>
        <DigestValue>WRz4VkYMks2lFn0F7+x4MCw8a7P2kH/cU55Ian56k5A=</DigestValue>
      </Reference>
      <Reference URI="/xl/worksheets/sheet8.xml?ContentType=application/vnd.openxmlformats-officedocument.spreadsheetml.worksheet+xml">
        <DigestMethod Algorithm="http://www.w3.org/2001/04/xmlenc#sha256"/>
        <DigestValue>mp63Fohcfp757hVznB5vSv5ZxsQ8Qy1WTyKvU7uQptc=</DigestValue>
      </Reference>
    </Manifest>
    <SignatureProperties>
      <SignatureProperty Id="idSignatureTime" Target="#idPackageSignature">
        <mdssi:SignatureTime xmlns:mdssi="http://schemas.openxmlformats.org/package/2006/digital-signature">
          <mdssi:Format>YYYY-MM-DDThh:mm:ssTZD</mdssi:Format>
          <mdssi:Value>2025-03-19T17:53:54Z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2025-03-19T17:53:54Z</xd:SigningTime>
          <xd:SigningCertificate>
            <xd:Cert>
              <xd:CertDigest>
                <DigestMethod Algorithm="http://www.w3.org/2001/04/xmlenc#sha256"/>
                <DigestValue>Ez+NBCkBckkDl7xQqXPZ1rf3YEKZs3VVfxk8Du0nwt8=</DigestValue>
              </xd:CertDigest>
              <xd:IssuerSerial>
                <X509IssuerName>C=PY, O=ICPP, OU=Prestador Cualificado de Servicios de Confianza, CN=VIT S.A., SERIALNUMBER=RUC80080099-0</X509IssuerName>
                <X509SerialNumber>37359702806622203466835327759048162316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Props1.xml><?xml version="1.0" encoding="utf-8"?>
<ds:datastoreItem xmlns:ds="http://schemas.openxmlformats.org/officeDocument/2006/customXml" ds:itemID="{22704276-2131-47D7-A2CA-EBF26DE80661}"/>
</file>

<file path=customXml/itemProps2.xml><?xml version="1.0" encoding="utf-8"?>
<ds:datastoreItem xmlns:ds="http://schemas.openxmlformats.org/officeDocument/2006/customXml" ds:itemID="{D61B9735-C2FE-4D4F-8BB2-D046F9A5EBF9}"/>
</file>

<file path=customXml/itemProps3.xml><?xml version="1.0" encoding="utf-8"?>
<ds:datastoreItem xmlns:ds="http://schemas.openxmlformats.org/officeDocument/2006/customXml" ds:itemID="{F3DC33E7-A1BE-4739-92A4-D474FD9D3B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CARATULA</vt:lpstr>
      <vt:lpstr>INDICE</vt:lpstr>
      <vt:lpstr>01</vt:lpstr>
      <vt:lpstr>02</vt:lpstr>
      <vt:lpstr>03</vt:lpstr>
      <vt:lpstr>04</vt:lpstr>
      <vt:lpstr>05</vt:lpstr>
      <vt:lpstr>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2025-03-11T14:43:04Z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y fmtid="{D5CDD505-2E9C-101B-9397-08002B2CF9AE}" pid="3" name="MediaServiceImageTags">
    <vt:lpwstr/>
  </property>
</Properties>
</file>