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4.xml" ContentType="application/vnd.openxmlformats-package.digital-signature-xmlsignature+xml"/>
  <Override PartName="/_xmlsignatures/sig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9DE793C4-D0A9-4344-BB41-C36CE3A4E3B6}" xr6:coauthVersionLast="47" xr6:coauthVersionMax="47" xr10:uidLastSave="{00000000-0000-0000-0000-000000000000}"/>
  <bookViews>
    <workbookView xWindow="28680" yWindow="4575" windowWidth="20730" windowHeight="11160" tabRatio="568" activeTab="6" xr2:uid="{00000000-000D-0000-FFFF-FFFF00000000}"/>
  </bookViews>
  <sheets>
    <sheet name="CARATULA" sheetId="18" r:id="rId1"/>
    <sheet name="INDICE" sheetId="17" r:id="rId2"/>
    <sheet name="01" sheetId="23" r:id="rId3"/>
    <sheet name="02" sheetId="24" r:id="rId4"/>
    <sheet name="03" sheetId="25" r:id="rId5"/>
    <sheet name="04" sheetId="26" r:id="rId6"/>
    <sheet name="05" sheetId="27" r:id="rId7"/>
    <sheet name="06" sheetId="2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7" i="27" l="1"/>
  <c r="C177" i="27"/>
  <c r="D183" i="27"/>
  <c r="C183" i="27"/>
  <c r="D170" i="27"/>
  <c r="C170" i="27"/>
  <c r="C164" i="27"/>
  <c r="D19" i="23"/>
  <c r="C19" i="23"/>
  <c r="D137" i="27"/>
  <c r="C137" i="27"/>
  <c r="D130" i="27"/>
  <c r="C130" i="27"/>
  <c r="D135" i="27"/>
  <c r="C135" i="27"/>
  <c r="D192" i="27"/>
  <c r="C192" i="27"/>
  <c r="D164" i="27"/>
  <c r="E144" i="27"/>
  <c r="D144" i="27"/>
  <c r="F81" i="27"/>
  <c r="F75" i="27"/>
  <c r="D81" i="27"/>
  <c r="D75" i="27"/>
  <c r="C23" i="26"/>
  <c r="D23" i="26"/>
  <c r="C13" i="25"/>
  <c r="C123" i="27" l="1"/>
  <c r="E97" i="27"/>
  <c r="G25" i="28" l="1"/>
  <c r="G24" i="28" l="1"/>
  <c r="G27" i="28" s="1"/>
  <c r="G12" i="28" l="1"/>
  <c r="G11" i="28"/>
  <c r="D123" i="27"/>
  <c r="D10" i="24"/>
  <c r="C10" i="24"/>
  <c r="G14" i="28" l="1"/>
  <c r="H14" i="28"/>
  <c r="I14" i="28"/>
  <c r="D150" i="27"/>
  <c r="C150" i="27"/>
  <c r="E8" i="25"/>
  <c r="B4" i="24" l="1"/>
  <c r="B4" i="26" s="1"/>
  <c r="D82" i="27" l="1"/>
  <c r="D16" i="26" l="1"/>
  <c r="D16" i="24"/>
  <c r="D13" i="23"/>
  <c r="D20" i="23" s="1"/>
  <c r="D22" i="23" l="1"/>
  <c r="D25" i="26"/>
  <c r="D17" i="24"/>
  <c r="C13" i="23"/>
  <c r="C20" i="23" s="1"/>
  <c r="C16" i="24" l="1"/>
  <c r="E94" i="27" l="1"/>
  <c r="D94" i="27"/>
  <c r="D7" i="24" l="1"/>
  <c r="D7" i="26" s="1"/>
  <c r="B19" i="28" s="1"/>
  <c r="D157" i="27"/>
  <c r="D119" i="27"/>
  <c r="E141" i="27" s="1"/>
  <c r="D148" i="27" s="1"/>
  <c r="C16" i="26"/>
  <c r="C25" i="26" l="1"/>
  <c r="D155" i="27"/>
  <c r="C22" i="23"/>
  <c r="C157" i="27"/>
  <c r="D97" i="27"/>
  <c r="C119" i="27"/>
  <c r="C155" i="27" l="1"/>
  <c r="D141" i="27"/>
  <c r="C148" i="27" s="1"/>
  <c r="D161" i="27"/>
  <c r="D188" i="27" l="1"/>
  <c r="D168" i="27"/>
  <c r="C161" i="27"/>
  <c r="C14" i="25"/>
  <c r="C188" i="27" l="1"/>
  <c r="C168" i="27"/>
  <c r="C17" i="24"/>
  <c r="D14" i="25" s="1"/>
  <c r="E15" i="25" s="1"/>
  <c r="C7" i="24" l="1"/>
  <c r="C7" i="26" s="1"/>
  <c r="B5" i="28" s="1"/>
</calcChain>
</file>

<file path=xl/sharedStrings.xml><?xml version="1.0" encoding="utf-8"?>
<sst xmlns="http://schemas.openxmlformats.org/spreadsheetml/2006/main" count="285" uniqueCount="187">
  <si>
    <t>ACTIVO</t>
  </si>
  <si>
    <t>TOTAL ACTIVO BRUTO</t>
  </si>
  <si>
    <t>PASIVO</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</si>
  <si>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</si>
  <si>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</si>
  <si>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</si>
  <si>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</si>
  <si>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</si>
  <si>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</si>
  <si>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</si>
  <si>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</si>
  <si>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</si>
  <si>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</si>
  <si>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</si>
  <si>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</si>
  <si>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</si>
  <si>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</si>
  <si>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</si>
  <si>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</si>
  <si>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</si>
  <si>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</si>
  <si>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</si>
  <si>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</si>
  <si>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</si>
  <si>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</si>
  <si>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</si>
  <si>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</si>
  <si>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</si>
  <si>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</si>
  <si>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</si>
  <si>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</si>
  <si>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Comisiones pagadas</t>
  </si>
  <si>
    <t>Instrumento</t>
  </si>
  <si>
    <t>Sector</t>
  </si>
  <si>
    <t>País</t>
  </si>
  <si>
    <t>Fecha
Compra</t>
  </si>
  <si>
    <t>Moneda</t>
  </si>
  <si>
    <t>Monto</t>
  </si>
  <si>
    <t>Val. Compra</t>
  </si>
  <si>
    <t>Val. Contable</t>
  </si>
  <si>
    <t>COMPOSICIÓN DE LAS INVERSIONES DEL FONDO</t>
  </si>
  <si>
    <t>TOTAL PASIVO</t>
  </si>
  <si>
    <t>ESTADO DEL ACTIVO NETO</t>
  </si>
  <si>
    <t>ESTADO DE INGRESOS Y EGRESOS</t>
  </si>
  <si>
    <t>ESTADO DE VARIACIÓN DEL ACTIVO NETO</t>
  </si>
  <si>
    <t>ESTADO DE FLUJO DE EFECTIVO</t>
  </si>
  <si>
    <t>NOTAS A LOS ESTADOS FINANCIEROS</t>
  </si>
  <si>
    <t>1) Información Básica del Fondo</t>
  </si>
  <si>
    <t>2) Información sobre la Administradora</t>
  </si>
  <si>
    <t xml:space="preserve">    2.1) Información General</t>
  </si>
  <si>
    <t>Inversiones</t>
  </si>
  <si>
    <t>COMPOSICION DE LAS INVERSIONES DEL FONDO</t>
  </si>
  <si>
    <t>En USD.</t>
  </si>
  <si>
    <t>(DOLARES)</t>
  </si>
  <si>
    <t>%
De las Inversiones con Relac. al Pat. Neto del Fondo</t>
  </si>
  <si>
    <t>ESTADO DE INGRESO Y EGRESOS</t>
  </si>
  <si>
    <t>01</t>
  </si>
  <si>
    <t>02</t>
  </si>
  <si>
    <t>03</t>
  </si>
  <si>
    <t>04</t>
  </si>
  <si>
    <t>05</t>
  </si>
  <si>
    <t>06</t>
  </si>
  <si>
    <t>INDICE</t>
  </si>
  <si>
    <t>FONDO DE INVERSIÓN NAVES INDUSTRIALES</t>
  </si>
  <si>
    <t>ANEXO I</t>
  </si>
  <si>
    <t>Las 2 Notas y el Anexo I que acompañan son parte integrante de estos Estados Financieros</t>
  </si>
  <si>
    <t>ÍNDICE</t>
  </si>
  <si>
    <t xml:space="preserve">    2.2) Entidad encargada de la Custodia</t>
  </si>
  <si>
    <t>3) Criterios Contables Aplicados</t>
  </si>
  <si>
    <t>Tipo de cambio comprador</t>
  </si>
  <si>
    <t xml:space="preserve">Tipo de cambio vendedor       </t>
  </si>
  <si>
    <t>La entidad aplica el principio de lo devengado para el reconocimiento de los ingresos y la imputación de costos.</t>
  </si>
  <si>
    <t>Los resultados por ajuste de precio o venta de inversiones sobre la par, si hubieran, se reconocen como ingresos extraordinarios.</t>
  </si>
  <si>
    <t>a) Posición en Moneda Extranjera:</t>
  </si>
  <si>
    <t>DETALLE</t>
  </si>
  <si>
    <t>MONEDA EXTRANJERA</t>
  </si>
  <si>
    <t>CAMBIO VIGENTE</t>
  </si>
  <si>
    <t>CLASE</t>
  </si>
  <si>
    <t>MONTO</t>
  </si>
  <si>
    <t>ACTIVOS</t>
  </si>
  <si>
    <t>Disponibilidad</t>
  </si>
  <si>
    <t>USD</t>
  </si>
  <si>
    <t>PASIVOS</t>
  </si>
  <si>
    <t>Concepto</t>
  </si>
  <si>
    <t>_Gastos Operacionales y comisión de la Sociedad Administradora:</t>
  </si>
  <si>
    <t>TOTAL</t>
  </si>
  <si>
    <t>_Información Estadística</t>
  </si>
  <si>
    <t>MES</t>
  </si>
  <si>
    <t>VALOR CUOTA</t>
  </si>
  <si>
    <t>PATRIMONIO NETO DEL FONDO</t>
  </si>
  <si>
    <t>N° DE PARTICIPES</t>
  </si>
  <si>
    <t>4) Composición de las Cuentas</t>
  </si>
  <si>
    <t>CUENTAS</t>
  </si>
  <si>
    <t>1er. TRIMESTRE</t>
  </si>
  <si>
    <t>Inmueble</t>
  </si>
  <si>
    <t>Inmobiliario</t>
  </si>
  <si>
    <t>Paraguay</t>
  </si>
  <si>
    <t>TOTAL DISPONIBILIDADES</t>
  </si>
  <si>
    <t xml:space="preserve">-   </t>
  </si>
  <si>
    <t>TOTAL COMISION ACUMULADA</t>
  </si>
  <si>
    <t>(-) TOTAL DEVOLUCION DE COMISION</t>
  </si>
  <si>
    <t>TOTAL GENERAL</t>
  </si>
  <si>
    <t>Inversiones ANEXO I</t>
  </si>
  <si>
    <t>Pago de Rendimientos</t>
  </si>
  <si>
    <t>OTROS EGRESOS</t>
  </si>
  <si>
    <t>Patente</t>
  </si>
  <si>
    <t>Detalle</t>
  </si>
  <si>
    <t>Comisión por Gestión</t>
  </si>
  <si>
    <t>Préstamo</t>
  </si>
  <si>
    <t>TOTAL ACTIVO</t>
  </si>
  <si>
    <t>POSICIÓN NETA</t>
  </si>
  <si>
    <t>Otras Comisiones</t>
  </si>
  <si>
    <t>Gastos a Devengar</t>
  </si>
  <si>
    <t>Administrativos</t>
  </si>
  <si>
    <t>Préstamo Banco Local</t>
  </si>
  <si>
    <t>Servicios</t>
  </si>
  <si>
    <t>Fondo Mutuo Disponible USD</t>
  </si>
  <si>
    <r>
      <rPr>
        <sz val="11"/>
        <rFont val="Gantari"/>
      </rPr>
      <t>Banco GNB Paraguay</t>
    </r>
  </si>
  <si>
    <r>
      <t xml:space="preserve">Disponibilidades </t>
    </r>
    <r>
      <rPr>
        <b/>
        <sz val="11"/>
        <color rgb="FF000000"/>
        <rFont val="Gantari"/>
      </rPr>
      <t>(Nota 4.1)</t>
    </r>
  </si>
  <si>
    <t>ESTADOS FINANCIEROS
FONDO DE INVERSIÓN NAVES INDUSTRIALES
s/ Res. N° 35/2023</t>
  </si>
  <si>
    <t>La valorización de las inversiones aplicadas en el fondo están constituidas su valor de costo histórico.</t>
  </si>
  <si>
    <t>LA ADMINISTRADORA será responsable de la administración del FONDO DE INVERSIÓN NAVES INDUSTRIALES, que en adelante se denominará FONDO NAVES, registrado en la Comisión Nacional de Valores de conformidad con la Resolución N.º 19E/20 de fecha 02/07/2020, el cual se regirá por el REGLAMENTO INTERNO, aprobado por Resolución 19E/20 de fecha 02/07/2020. El objeto del FONDO NAVES será invertir en la construcción de galpones industriales. Está dirigido a personas físicas y jurídicas. El riesgo del inversionista estará determinado por la naturaleza de los activos del FONDO NAVES, de acuerdo con lo expuesto en la política de inversiones.</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</si>
  <si>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</si>
  <si>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Garantía de Alquiler</t>
  </si>
  <si>
    <t>Cadiem AFPISA, es la encargada de la custodia de activos del Fondo. Si hubiese títulos físicos serán resguardados en la Caja de Valores del Paraguay.</t>
  </si>
  <si>
    <t>Prestamos Financieros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</si>
  <si>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</si>
  <si>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 xml:space="preserve">b) Diferencia de Cambio en Moneda Extranjera: </t>
  </si>
  <si>
    <t>31/12/2023</t>
  </si>
  <si>
    <t>ENERO</t>
  </si>
  <si>
    <t>FEBRERO</t>
  </si>
  <si>
    <t>MARZO</t>
  </si>
  <si>
    <t>2do. TRIMESTRE</t>
  </si>
  <si>
    <t>ABRIL</t>
  </si>
  <si>
    <t>MAYO</t>
  </si>
  <si>
    <t>JUNIO</t>
  </si>
  <si>
    <t>3er. TRIMESTRE</t>
  </si>
  <si>
    <t>JULIO</t>
  </si>
  <si>
    <t>AGOSTO</t>
  </si>
  <si>
    <t>SEPTIEMBRE</t>
  </si>
  <si>
    <t>Las operaciones del Fondo se realizan y liquidan en una única moneda, por lo que no generan diferencias cambiarias.</t>
  </si>
  <si>
    <t>Correspondiente al 31/12/2024 con cifras comparativas al 31/12/2023</t>
  </si>
  <si>
    <t>TOTAL 31/12/2024</t>
  </si>
  <si>
    <t xml:space="preserve">El período que cubre los Estados Contables es del 01 de enero al 31 de diciembre del 2024 de forma comparativa con el mismo periodo del año anterior. </t>
  </si>
  <si>
    <t>SALDO AL 31/12/2024</t>
  </si>
  <si>
    <t>Otros Ingresos</t>
  </si>
  <si>
    <t>Cuentas a Cobrar</t>
  </si>
  <si>
    <t>Otros Créditos</t>
  </si>
  <si>
    <t>Obligaciones por Servicios</t>
  </si>
  <si>
    <t>Acreedores por Operación</t>
  </si>
  <si>
    <t>Ingreso a Realizar</t>
  </si>
  <si>
    <t>Financiera Finexpar SAECA</t>
  </si>
  <si>
    <r>
      <t xml:space="preserve">Cuentas a cobrar  </t>
    </r>
    <r>
      <rPr>
        <b/>
        <sz val="11"/>
        <color rgb="FF000000"/>
        <rFont val="Gantari"/>
      </rPr>
      <t>(Nota 4.2)</t>
    </r>
  </si>
  <si>
    <r>
      <t xml:space="preserve">IVA Crédito </t>
    </r>
    <r>
      <rPr>
        <b/>
        <sz val="11"/>
        <color theme="1"/>
        <rFont val="Gantari"/>
      </rPr>
      <t>(Nota 4.3)</t>
    </r>
  </si>
  <si>
    <r>
      <t xml:space="preserve">Otros Créditos </t>
    </r>
    <r>
      <rPr>
        <b/>
        <sz val="11"/>
        <color theme="1"/>
        <rFont val="Gantari"/>
      </rPr>
      <t>(Nota 4.4)</t>
    </r>
  </si>
  <si>
    <r>
      <t xml:space="preserve">Préstamo  </t>
    </r>
    <r>
      <rPr>
        <b/>
        <sz val="11"/>
        <color rgb="FF000000"/>
        <rFont val="Gantari"/>
      </rPr>
      <t>(Nota 4.5)</t>
    </r>
  </si>
  <si>
    <r>
      <t xml:space="preserve">Comisiones a pagar a la administradora </t>
    </r>
    <r>
      <rPr>
        <b/>
        <sz val="11"/>
        <color rgb="FF000000"/>
        <rFont val="Gantari"/>
      </rPr>
      <t>(Nota 4.6)</t>
    </r>
  </si>
  <si>
    <t>Anticipos</t>
  </si>
  <si>
    <t>Nave SL</t>
  </si>
  <si>
    <r>
      <t xml:space="preserve">    </t>
    </r>
    <r>
      <rPr>
        <b/>
        <sz val="11"/>
        <color theme="1"/>
        <rFont val="Gantari"/>
      </rPr>
      <t xml:space="preserve">4.5) </t>
    </r>
    <r>
      <rPr>
        <b/>
        <u/>
        <sz val="11"/>
        <color theme="1"/>
        <rFont val="Gantari"/>
      </rPr>
      <t>Préstamo</t>
    </r>
    <r>
      <rPr>
        <u/>
        <sz val="11"/>
        <color theme="1"/>
        <rFont val="Gantari"/>
      </rPr>
      <t>:</t>
    </r>
    <r>
      <rPr>
        <sz val="11"/>
        <color theme="1"/>
        <rFont val="Gantari"/>
      </rPr>
      <t xml:space="preserve"> El saldo corresponde a un préstamo operativo de corto plazo</t>
    </r>
  </si>
  <si>
    <r>
      <t xml:space="preserve">    </t>
    </r>
    <r>
      <rPr>
        <b/>
        <sz val="11"/>
        <color theme="1"/>
        <rFont val="Gantari"/>
      </rPr>
      <t xml:space="preserve">4.6)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periodo.</t>
    </r>
  </si>
  <si>
    <t>Comisión por Administración.</t>
  </si>
  <si>
    <t>Ingresos a Realizar</t>
  </si>
  <si>
    <t>Comité de Vigilancia</t>
  </si>
  <si>
    <t>Fiscales</t>
  </si>
  <si>
    <r>
      <t xml:space="preserve">    </t>
    </r>
    <r>
      <rPr>
        <b/>
        <sz val="11"/>
        <color theme="1"/>
        <rFont val="Gantari"/>
      </rPr>
      <t xml:space="preserve">4.2) </t>
    </r>
    <r>
      <rPr>
        <b/>
        <u/>
        <sz val="11"/>
        <color theme="1"/>
        <rFont val="Gantari"/>
      </rPr>
      <t>Cuentas por Cobrar:</t>
    </r>
    <r>
      <rPr>
        <sz val="11"/>
        <color theme="1"/>
        <rFont val="Gantari"/>
      </rPr>
      <t xml:space="preserve"> Esta cuenta esta compuesta por los saldos de clientes.</t>
    </r>
  </si>
  <si>
    <r>
      <rPr>
        <b/>
        <sz val="11"/>
        <color theme="1"/>
        <rFont val="Gantari"/>
      </rPr>
      <t xml:space="preserve">    4.3) </t>
    </r>
    <r>
      <rPr>
        <b/>
        <u/>
        <sz val="11"/>
        <color theme="1"/>
        <rFont val="Gantari"/>
      </rPr>
      <t>IVA Crédito</t>
    </r>
    <r>
      <rPr>
        <b/>
        <sz val="11"/>
        <color theme="1"/>
        <rFont val="Gantari"/>
      </rPr>
      <t xml:space="preserve">: </t>
    </r>
    <r>
      <rPr>
        <sz val="11"/>
        <color theme="1"/>
        <rFont val="Gantari"/>
      </rPr>
      <t>La composición del saldo de la cuenta al 31 de diciembre 2024, comparativo con el ejercicio anterior, se expone a continuación:</t>
    </r>
  </si>
  <si>
    <r>
      <t xml:space="preserve">Deuda Operativa </t>
    </r>
    <r>
      <rPr>
        <b/>
        <sz val="11"/>
        <color rgb="FF000000"/>
        <rFont val="Gantari"/>
      </rPr>
      <t>(Nota 4.7)</t>
    </r>
  </si>
  <si>
    <t>Ingresos Operativos</t>
  </si>
  <si>
    <t>Proveedores</t>
  </si>
  <si>
    <t>Aumento en Inversiones / Bienes</t>
  </si>
  <si>
    <r>
      <t xml:space="preserve">Acreedores por Operaciones </t>
    </r>
    <r>
      <rPr>
        <b/>
        <sz val="11"/>
        <color rgb="FF000000"/>
        <rFont val="Gantari"/>
      </rPr>
      <t>(Nota 4.8)</t>
    </r>
  </si>
  <si>
    <r>
      <t xml:space="preserve">    </t>
    </r>
    <r>
      <rPr>
        <b/>
        <sz val="11"/>
        <color theme="1"/>
        <rFont val="Gantari"/>
      </rPr>
      <t xml:space="preserve">4.1) </t>
    </r>
    <r>
      <rPr>
        <b/>
        <u/>
        <sz val="11"/>
        <color theme="1"/>
        <rFont val="Gantari"/>
      </rPr>
      <t xml:space="preserve">Disponibilidades: </t>
    </r>
    <r>
      <rPr>
        <sz val="11"/>
        <color theme="1"/>
        <rFont val="Gantari"/>
      </rPr>
      <t>Esta cuenta refleja los saldos mantenidos en las distintas cuentas bancarias al cierre.</t>
    </r>
  </si>
  <si>
    <r>
      <t xml:space="preserve">    </t>
    </r>
    <r>
      <rPr>
        <b/>
        <sz val="11"/>
        <color theme="1"/>
        <rFont val="Gantari"/>
      </rPr>
      <t xml:space="preserve">4.4) </t>
    </r>
    <r>
      <rPr>
        <b/>
        <u/>
        <sz val="11"/>
        <color theme="1"/>
        <rFont val="Gantari"/>
      </rPr>
      <t>Otros Créditos:</t>
    </r>
    <r>
      <rPr>
        <b/>
        <sz val="11"/>
        <color theme="1"/>
        <rFont val="Gantari"/>
      </rPr>
      <t xml:space="preserve"> </t>
    </r>
    <r>
      <rPr>
        <sz val="11"/>
        <color theme="1"/>
        <rFont val="Gantari"/>
      </rPr>
      <t>El detalle del saldo es el siguiente:</t>
    </r>
  </si>
  <si>
    <r>
      <t xml:space="preserve">    </t>
    </r>
    <r>
      <rPr>
        <b/>
        <sz val="11"/>
        <color theme="1"/>
        <rFont val="Gantari"/>
      </rPr>
      <t xml:space="preserve">4.7) </t>
    </r>
    <r>
      <rPr>
        <b/>
        <u/>
        <sz val="11"/>
        <color theme="1"/>
        <rFont val="Gantari"/>
      </rPr>
      <t>Deuda Operativa</t>
    </r>
    <r>
      <rPr>
        <u/>
        <sz val="11"/>
        <color theme="1"/>
        <rFont val="Gantari"/>
      </rPr>
      <t>:</t>
    </r>
    <r>
      <rPr>
        <sz val="11"/>
        <color theme="1"/>
        <rFont val="Gantari"/>
      </rPr>
      <t xml:space="preserve"> El saldo es el siguiente.</t>
    </r>
  </si>
  <si>
    <r>
      <t xml:space="preserve">    </t>
    </r>
    <r>
      <rPr>
        <b/>
        <sz val="11"/>
        <color theme="1"/>
        <rFont val="Gantari"/>
      </rPr>
      <t xml:space="preserve">4.8) </t>
    </r>
    <r>
      <rPr>
        <b/>
        <u/>
        <sz val="11"/>
        <color theme="1"/>
        <rFont val="Gantari"/>
      </rPr>
      <t>Acreedores por Operaciones</t>
    </r>
    <r>
      <rPr>
        <u/>
        <sz val="11"/>
        <color theme="1"/>
        <rFont val="Gantari"/>
      </rPr>
      <t>:</t>
    </r>
    <r>
      <rPr>
        <sz val="11"/>
        <color theme="1"/>
        <rFont val="Gantari"/>
      </rPr>
      <t xml:space="preserve"> Esta compuesto por el siguiente saldo:</t>
    </r>
  </si>
  <si>
    <t xml:space="preserve">Acreedores Varios </t>
  </si>
  <si>
    <t xml:space="preserve">Intereses Prestamo </t>
  </si>
  <si>
    <r>
      <t xml:space="preserve">Resultado por tenencia de inversiones </t>
    </r>
    <r>
      <rPr>
        <b/>
        <sz val="11"/>
        <color theme="1"/>
        <rFont val="Gantari"/>
      </rPr>
      <t>(Nota 4.9)</t>
    </r>
  </si>
  <si>
    <r>
      <t xml:space="preserve">Intereses por Préstamo </t>
    </r>
    <r>
      <rPr>
        <b/>
        <sz val="11"/>
        <color theme="1"/>
        <rFont val="Gantari"/>
      </rPr>
      <t>(Nota 4.10)</t>
    </r>
  </si>
  <si>
    <r>
      <t xml:space="preserve">Otros Egresos </t>
    </r>
    <r>
      <rPr>
        <b/>
        <sz val="11"/>
        <color theme="1"/>
        <rFont val="Gantari"/>
      </rPr>
      <t>(Nota 4.11)</t>
    </r>
  </si>
  <si>
    <r>
      <t xml:space="preserve">    </t>
    </r>
    <r>
      <rPr>
        <b/>
        <sz val="11"/>
        <color theme="1"/>
        <rFont val="Gantari"/>
      </rPr>
      <t xml:space="preserve">4.10) </t>
    </r>
    <r>
      <rPr>
        <b/>
        <u/>
        <sz val="11"/>
        <color theme="1"/>
        <rFont val="Gantari"/>
      </rPr>
      <t>Interes por Prestamo</t>
    </r>
    <r>
      <rPr>
        <u/>
        <sz val="11"/>
        <color theme="1"/>
        <rFont val="Gantari"/>
      </rPr>
      <t>:</t>
    </r>
    <r>
      <rPr>
        <sz val="11"/>
        <color theme="1"/>
        <rFont val="Gantari"/>
      </rPr>
      <t xml:space="preserve"> Esta compuesto por el siguiente saldo:</t>
    </r>
  </si>
  <si>
    <r>
      <t xml:space="preserve">    </t>
    </r>
    <r>
      <rPr>
        <b/>
        <sz val="11"/>
        <color theme="1"/>
        <rFont val="Gantari"/>
      </rPr>
      <t xml:space="preserve">4.11)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</si>
  <si>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4.9) </t>
    </r>
    <r>
      <rPr>
        <b/>
        <u/>
        <sz val="11"/>
        <color theme="1"/>
        <rFont val="Gantari"/>
      </rPr>
      <t xml:space="preserve">Resultado por tenencia de inversiones: </t>
    </r>
    <r>
      <rPr>
        <sz val="11"/>
        <color theme="1"/>
        <rFont val="Gantari"/>
      </rPr>
      <t xml:space="preserve">Este saldo comprende los rendimientos generados por las inversiones de </t>
    </r>
  </si>
  <si>
    <t>liquidez que posee el fondo durante el período reportado.</t>
  </si>
  <si>
    <t>Resultado por Tenencia</t>
  </si>
  <si>
    <t>La comisión de administración que se está utilizando es de hasta 1,30% anual más IVA. Esta comisión se calcula diariamente sobre el patrimonio neto, bajo gestión y se paga mensualmente a la administradora, generalmente el primer día hábil del mes siguiente al cierre.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</si>
</sst>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64" formatCode="_-* #,##0_-;\-* #,##0_-;_-* &quot;-&quot;_-;_-@_-"/>
    <numFmt numFmtId="165" formatCode="_-* #,##0.00_-;\-* #,##0.00_-;_-* &quot;-&quot;??_-;_-@_-"/>
    <numFmt numFmtId="166" formatCode="_ * #,##0.000000_ ;_ * \-#,##0.000000_ ;_ * &quot;-&quot;_ ;_ @_ "/>
    <numFmt numFmtId="167" formatCode="_ * #,##0.00_ ;_ * \-#,##0.00_ ;_ * &quot;-&quot;_ ;_ @_ "/>
    <numFmt numFmtId="168" formatCode="_ * #,##0.000000_ ;_ * \-#,##0.000000_ ;_ * &quot;-&quot;??????_ ;_ @_ "/>
    <numFmt numFmtId="169" formatCode="_(* #,##0.00_);_(* \(#,##0.00\);_(* &quot;-&quot;??_);_(@_)"/>
    <numFmt numFmtId="170" formatCode="#,##0_);\(#,##0\);\ &quot;-&quot;_)"/>
    <numFmt numFmtId="171" formatCode="_-* #,##0.00_-;\-* #,##0.00_-;_-* &quot;-&quot;_-;_-@_-"/>
    <numFmt numFmtId="172" formatCode="#0"/>
    <numFmt numFmtId="173" formatCode="_-* #,##0.0000_-;\-* #,##0.0000_-;_-* &quot;-&quot;_-;_-@_-"/>
  </numFmts>
  <fonts count="25"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8"/>
      <name val="Calibri"/>
      <family val="2"/>
      <scheme val="minor"/>
    </font>
    <font>
      <b/>
      <sz val="11"/>
      <color theme="1"/>
      <name val="Gantari"/>
    </font>
    <font>
      <sz val="11"/>
      <color theme="1"/>
      <name val="Gantari"/>
    </font>
    <font>
      <u/>
      <sz val="11"/>
      <color theme="10"/>
      <name val="Gantari"/>
    </font>
    <font>
      <sz val="11"/>
      <name val="Gantari"/>
    </font>
    <font>
      <b/>
      <sz val="11"/>
      <name val="Gantari"/>
    </font>
    <font>
      <b/>
      <sz val="11"/>
      <color indexed="72"/>
      <name val="Gantari"/>
    </font>
    <font>
      <sz val="11"/>
      <color indexed="8"/>
      <name val="Gantari"/>
    </font>
    <font>
      <b/>
      <sz val="11"/>
      <color indexed="8"/>
      <name val="Gantari"/>
    </font>
    <font>
      <b/>
      <u/>
      <sz val="11"/>
      <color indexed="8"/>
      <name val="Gantari"/>
    </font>
    <font>
      <b/>
      <u/>
      <sz val="11"/>
      <color theme="1"/>
      <name val="Gantari"/>
    </font>
    <font>
      <sz val="11"/>
      <color rgb="FF000000"/>
      <name val="Gantari"/>
    </font>
    <font>
      <b/>
      <sz val="11"/>
      <color rgb="FF000000"/>
      <name val="Gantari"/>
    </font>
    <font>
      <u/>
      <sz val="11"/>
      <color theme="1"/>
      <name val="Gantari"/>
    </font>
    <font>
      <b/>
      <sz val="8"/>
      <color theme="1"/>
      <name val="Gantari"/>
    </font>
    <font>
      <b/>
      <sz val="8"/>
      <color indexed="72"/>
      <name val="Gantari"/>
    </font>
    <font>
      <u/>
      <sz val="11"/>
      <name val="Gantari"/>
    </font>
    <font>
      <b/>
      <sz val="11"/>
      <color theme="0"/>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164" fontId="1" fillId="0" borderId="0" applyFont="0" applyFill="0" applyBorder="0" applyAlignment="0" applyProtection="0"/>
    <xf numFmtId="0" fontId="2" fillId="0" borderId="0" applyNumberFormat="0" applyFont="0" applyFill="0" applyBorder="0" applyAlignment="0" applyProtection="0"/>
    <xf numFmtId="164"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9" fontId="4" fillId="0" borderId="0" applyFont="0" applyFill="0" applyBorder="0" applyAlignment="0" applyProtection="0"/>
    <xf numFmtId="0" fontId="5" fillId="0" borderId="0"/>
    <xf numFmtId="0" fontId="6"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9" fillId="0" borderId="0" xfId="0" applyFont="1"/>
    <xf numFmtId="0" fontId="10" fillId="0" borderId="0" xfId="9" applyFont="1" applyAlignment="1">
      <alignment horizontal="left" vertical="top"/>
    </xf>
    <xf numFmtId="0" fontId="11" fillId="0" borderId="0" xfId="2" applyFont="1" applyAlignment="1">
      <alignment horizontal="left" vertical="top"/>
    </xf>
    <xf numFmtId="0" fontId="11" fillId="0" borderId="0" xfId="2" applyFont="1"/>
    <xf numFmtId="0" fontId="11" fillId="0" borderId="0" xfId="0" applyFont="1"/>
    <xf numFmtId="0" fontId="12" fillId="0" borderId="14" xfId="2" applyFont="1" applyBorder="1" applyAlignment="1">
      <alignment horizontal="centerContinuous" vertical="top"/>
    </xf>
    <xf numFmtId="0" fontId="13" fillId="0" borderId="5" xfId="2" applyFont="1" applyBorder="1" applyAlignment="1">
      <alignment horizontal="centerContinuous" vertical="top"/>
    </xf>
    <xf numFmtId="0" fontId="13" fillId="0" borderId="6" xfId="2" applyFont="1" applyBorder="1" applyAlignment="1">
      <alignment horizontal="centerContinuous" vertical="top"/>
    </xf>
    <xf numFmtId="0" fontId="13" fillId="0" borderId="7" xfId="2" applyFont="1" applyBorder="1" applyAlignment="1">
      <alignment horizontal="centerContinuous" vertical="top"/>
    </xf>
    <xf numFmtId="14" fontId="13" fillId="0" borderId="5" xfId="2" applyNumberFormat="1" applyFont="1" applyBorder="1" applyAlignment="1">
      <alignment horizontal="centerContinuous" vertical="top"/>
    </xf>
    <xf numFmtId="0" fontId="11" fillId="0" borderId="0" xfId="0" applyFont="1" applyAlignment="1">
      <alignment horizontal="center" vertical="center" wrapText="1"/>
    </xf>
    <xf numFmtId="0" fontId="13" fillId="0" borderId="2" xfId="2" applyFont="1" applyBorder="1" applyAlignment="1">
      <alignment horizontal="center" vertical="center"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11" xfId="0" applyFont="1" applyBorder="1" applyAlignment="1">
      <alignment vertical="top"/>
    </xf>
    <xf numFmtId="14" fontId="14" fillId="0" borderId="11" xfId="0" applyNumberFormat="1" applyFont="1" applyBorder="1" applyAlignment="1">
      <alignment horizontal="center" vertical="top"/>
    </xf>
    <xf numFmtId="0" fontId="14" fillId="0" borderId="11" xfId="0" applyFont="1" applyBorder="1" applyAlignment="1">
      <alignment horizontal="center" vertical="top"/>
    </xf>
    <xf numFmtId="4" fontId="14" fillId="0" borderId="11" xfId="0" applyNumberFormat="1" applyFont="1" applyBorder="1" applyAlignment="1">
      <alignment horizontal="right" vertical="top"/>
    </xf>
    <xf numFmtId="0" fontId="14" fillId="0" borderId="8" xfId="0" applyFont="1" applyBorder="1" applyAlignment="1">
      <alignment horizontal="left" vertical="top"/>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vertical="top"/>
    </xf>
    <xf numFmtId="14" fontId="14" fillId="0" borderId="14" xfId="0" applyNumberFormat="1" applyFont="1" applyBorder="1" applyAlignment="1">
      <alignment horizontal="center" vertical="top"/>
    </xf>
    <xf numFmtId="0" fontId="14" fillId="0" borderId="14" xfId="0" applyFont="1" applyBorder="1" applyAlignment="1">
      <alignment horizontal="center" vertical="top"/>
    </xf>
    <xf numFmtId="4" fontId="14" fillId="0" borderId="14" xfId="0" applyNumberFormat="1" applyFont="1" applyBorder="1" applyAlignment="1">
      <alignment horizontal="right" vertical="top"/>
    </xf>
    <xf numFmtId="0" fontId="14" fillId="0" borderId="14" xfId="0" applyFont="1" applyBorder="1" applyAlignment="1">
      <alignment horizontal="left" vertical="top"/>
    </xf>
    <xf numFmtId="0" fontId="15" fillId="0" borderId="0" xfId="0" applyFont="1" applyAlignment="1">
      <alignment vertical="top"/>
    </xf>
    <xf numFmtId="167" fontId="15" fillId="0" borderId="0" xfId="1" applyNumberFormat="1" applyFont="1" applyBorder="1" applyAlignment="1" applyProtection="1">
      <alignment horizontal="right" vertical="top"/>
    </xf>
    <xf numFmtId="0" fontId="15" fillId="0" borderId="0" xfId="1" applyNumberFormat="1" applyFont="1" applyBorder="1" applyAlignment="1" applyProtection="1">
      <alignment horizontal="right" vertical="top"/>
    </xf>
    <xf numFmtId="164" fontId="15" fillId="0" borderId="0" xfId="1" applyFont="1" applyBorder="1" applyAlignment="1" applyProtection="1">
      <alignment horizontal="right" vertical="top"/>
    </xf>
    <xf numFmtId="0" fontId="16" fillId="0" borderId="14" xfId="0" applyFont="1" applyBorder="1" applyAlignment="1">
      <alignment vertical="top"/>
    </xf>
    <xf numFmtId="167" fontId="15" fillId="0" borderId="14" xfId="1" applyNumberFormat="1" applyFont="1" applyBorder="1" applyAlignment="1" applyProtection="1">
      <alignment horizontal="right" vertical="top"/>
    </xf>
    <xf numFmtId="4" fontId="15" fillId="0" borderId="14" xfId="1" applyNumberFormat="1" applyFont="1" applyBorder="1" applyAlignment="1" applyProtection="1">
      <alignment horizontal="right" vertical="top"/>
    </xf>
    <xf numFmtId="4" fontId="11" fillId="0" borderId="0" xfId="0" applyNumberFormat="1" applyFont="1"/>
    <xf numFmtId="0" fontId="11" fillId="0" borderId="0" xfId="0" applyFont="1" applyAlignment="1">
      <alignment horizontal="centerContinuous"/>
    </xf>
    <xf numFmtId="4" fontId="11" fillId="0" borderId="0" xfId="0" applyNumberFormat="1" applyFont="1" applyAlignment="1">
      <alignment horizontal="centerContinuous"/>
    </xf>
    <xf numFmtId="0" fontId="13" fillId="0" borderId="1" xfId="2" applyFont="1" applyBorder="1" applyAlignment="1">
      <alignment horizontal="center" vertical="center" wrapText="1"/>
    </xf>
    <xf numFmtId="0" fontId="10" fillId="0" borderId="0" xfId="9" applyFont="1"/>
    <xf numFmtId="0" fontId="8" fillId="0" borderId="0" xfId="0" applyFont="1" applyAlignment="1">
      <alignment horizontal="left"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applyAlignment="1">
      <alignment horizontal="justify" vertical="center"/>
    </xf>
    <xf numFmtId="167" fontId="9" fillId="0" borderId="1" xfId="1"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vertical="center"/>
    </xf>
    <xf numFmtId="0" fontId="9" fillId="0" borderId="8" xfId="0" applyFont="1" applyBorder="1" applyAlignment="1">
      <alignment horizontal="center" vertical="center"/>
    </xf>
    <xf numFmtId="167" fontId="9" fillId="0" borderId="3" xfId="1" applyNumberFormat="1" applyFont="1" applyBorder="1" applyAlignment="1">
      <alignment horizontal="center" vertical="center"/>
    </xf>
    <xf numFmtId="164" fontId="9" fillId="0" borderId="3" xfId="1" applyFont="1" applyBorder="1" applyAlignment="1">
      <alignment horizontal="center" vertical="center"/>
    </xf>
    <xf numFmtId="0" fontId="8" fillId="0" borderId="3" xfId="0" applyFont="1" applyBorder="1" applyAlignment="1">
      <alignment vertical="center"/>
    </xf>
    <xf numFmtId="0" fontId="8" fillId="0" borderId="8" xfId="0" applyFont="1" applyBorder="1" applyAlignment="1">
      <alignment horizontal="center" vertical="center"/>
    </xf>
    <xf numFmtId="167" fontId="8" fillId="0" borderId="4" xfId="1" applyNumberFormat="1" applyFont="1" applyBorder="1" applyAlignment="1">
      <alignment horizontal="center" vertical="center"/>
    </xf>
    <xf numFmtId="41" fontId="8" fillId="0" borderId="4" xfId="1" applyNumberFormat="1" applyFont="1" applyBorder="1" applyAlignment="1">
      <alignment horizontal="center" vertical="center"/>
    </xf>
    <xf numFmtId="0" fontId="8" fillId="0" borderId="0" xfId="0" applyFont="1"/>
    <xf numFmtId="0" fontId="8" fillId="0" borderId="2" xfId="0" applyFont="1" applyBorder="1" applyAlignment="1">
      <alignment vertical="center"/>
    </xf>
    <xf numFmtId="167" fontId="9" fillId="0" borderId="2" xfId="1" applyNumberFormat="1" applyFont="1" applyBorder="1" applyAlignment="1">
      <alignment horizontal="center" vertical="center"/>
    </xf>
    <xf numFmtId="167" fontId="9" fillId="0" borderId="9" xfId="1" applyNumberFormat="1" applyFont="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center" vertical="center"/>
    </xf>
    <xf numFmtId="167" fontId="8" fillId="0" borderId="15" xfId="1" applyNumberFormat="1" applyFont="1" applyBorder="1" applyAlignment="1">
      <alignment horizontal="center" vertical="center"/>
    </xf>
    <xf numFmtId="0" fontId="17" fillId="0" borderId="5" xfId="0" applyFont="1" applyBorder="1" applyAlignment="1">
      <alignment vertical="center"/>
    </xf>
    <xf numFmtId="0" fontId="17" fillId="0" borderId="1" xfId="0" applyFont="1" applyBorder="1" applyAlignment="1">
      <alignment horizontal="center" vertical="center"/>
    </xf>
    <xf numFmtId="167" fontId="17" fillId="0" borderId="6" xfId="1" applyNumberFormat="1" applyFont="1" applyBorder="1" applyAlignment="1">
      <alignment horizontal="center" vertical="center"/>
    </xf>
    <xf numFmtId="167" fontId="17" fillId="0" borderId="5" xfId="1" applyNumberFormat="1" applyFont="1" applyBorder="1" applyAlignment="1">
      <alignment horizontal="center" vertical="center"/>
    </xf>
    <xf numFmtId="167" fontId="17" fillId="0" borderId="7" xfId="1" applyNumberFormat="1" applyFont="1" applyBorder="1" applyAlignment="1">
      <alignment horizontal="center" vertical="center"/>
    </xf>
    <xf numFmtId="0" fontId="8" fillId="0" borderId="0" xfId="0" applyFont="1" applyAlignment="1">
      <alignment horizontal="left"/>
    </xf>
    <xf numFmtId="0" fontId="9" fillId="0" borderId="8" xfId="0" applyFont="1" applyBorder="1" applyAlignment="1">
      <alignment horizontal="left" vertical="center"/>
    </xf>
    <xf numFmtId="0" fontId="9" fillId="0" borderId="9" xfId="0" applyFont="1" applyBorder="1" applyAlignment="1">
      <alignment horizontal="left" vertical="center"/>
    </xf>
    <xf numFmtId="167" fontId="9" fillId="0" borderId="4" xfId="1" applyNumberFormat="1" applyFont="1" applyBorder="1" applyAlignment="1">
      <alignment horizontal="center" vertical="center"/>
    </xf>
    <xf numFmtId="167" fontId="8" fillId="0" borderId="1" xfId="1" applyNumberFormat="1" applyFont="1" applyBorder="1" applyAlignment="1">
      <alignment horizontal="center" vertical="center"/>
    </xf>
    <xf numFmtId="0" fontId="8" fillId="0" borderId="10" xfId="0" applyFont="1" applyBorder="1"/>
    <xf numFmtId="0" fontId="8" fillId="0" borderId="6" xfId="0" applyFont="1" applyBorder="1"/>
    <xf numFmtId="0" fontId="8" fillId="0" borderId="7" xfId="0" applyFont="1" applyBorder="1"/>
    <xf numFmtId="0" fontId="9" fillId="0" borderId="2" xfId="0" applyFont="1" applyBorder="1"/>
    <xf numFmtId="0" fontId="9" fillId="0" borderId="3" xfId="0" applyFont="1" applyBorder="1"/>
    <xf numFmtId="0" fontId="9" fillId="0" borderId="4" xfId="0" applyFont="1" applyBorder="1"/>
    <xf numFmtId="164" fontId="9" fillId="0" borderId="4" xfId="1" applyFont="1" applyBorder="1" applyAlignment="1">
      <alignment horizontal="center" vertical="center"/>
    </xf>
    <xf numFmtId="0" fontId="8" fillId="0" borderId="5" xfId="0" applyFont="1" applyBorder="1"/>
    <xf numFmtId="0" fontId="9" fillId="0" borderId="8" xfId="0" applyFont="1" applyBorder="1"/>
    <xf numFmtId="167" fontId="18" fillId="0" borderId="0" xfId="1" applyNumberFormat="1" applyFont="1" applyBorder="1" applyAlignment="1">
      <alignment horizontal="center" vertical="center"/>
    </xf>
    <xf numFmtId="167" fontId="9" fillId="0" borderId="0" xfId="1" applyNumberFormat="1" applyFont="1" applyBorder="1" applyAlignment="1">
      <alignment horizontal="center" vertical="center"/>
    </xf>
    <xf numFmtId="164" fontId="9" fillId="0" borderId="0" xfId="1" applyFont="1" applyBorder="1" applyAlignment="1">
      <alignment horizontal="center" vertical="center"/>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xf>
    <xf numFmtId="167" fontId="9" fillId="0" borderId="2" xfId="1" applyNumberFormat="1" applyFont="1" applyBorder="1"/>
    <xf numFmtId="0" fontId="18" fillId="0" borderId="3" xfId="0" applyFont="1" applyBorder="1" applyAlignment="1">
      <alignment horizontal="left" vertical="top"/>
    </xf>
    <xf numFmtId="167" fontId="9" fillId="0" borderId="3" xfId="1" applyNumberFormat="1" applyFont="1" applyBorder="1"/>
    <xf numFmtId="167" fontId="9" fillId="0" borderId="4" xfId="1" applyNumberFormat="1" applyFont="1" applyBorder="1"/>
    <xf numFmtId="167" fontId="8" fillId="0" borderId="1" xfId="1" applyNumberFormat="1" applyFont="1" applyBorder="1"/>
    <xf numFmtId="167" fontId="8" fillId="0" borderId="0" xfId="1" applyNumberFormat="1" applyFont="1" applyBorder="1"/>
    <xf numFmtId="170" fontId="12" fillId="0" borderId="1" xfId="0" applyNumberFormat="1" applyFont="1" applyBorder="1" applyAlignment="1">
      <alignment vertical="center"/>
    </xf>
    <xf numFmtId="167" fontId="8" fillId="0" borderId="4" xfId="1" applyNumberFormat="1" applyFont="1" applyBorder="1"/>
    <xf numFmtId="167" fontId="9" fillId="0" borderId="0" xfId="0" applyNumberFormat="1" applyFont="1"/>
    <xf numFmtId="0" fontId="9" fillId="0" borderId="0" xfId="0" applyFont="1" applyAlignment="1">
      <alignment vertical="top"/>
    </xf>
    <xf numFmtId="0" fontId="9" fillId="0" borderId="1" xfId="0" applyFont="1" applyBorder="1"/>
    <xf numFmtId="167" fontId="9" fillId="0" borderId="12" xfId="1" applyNumberFormat="1" applyFont="1" applyBorder="1"/>
    <xf numFmtId="167" fontId="8" fillId="0" borderId="7" xfId="1" applyNumberFormat="1" applyFont="1" applyBorder="1"/>
    <xf numFmtId="167" fontId="8" fillId="0" borderId="15" xfId="1" applyNumberFormat="1" applyFont="1" applyBorder="1"/>
    <xf numFmtId="0" fontId="8" fillId="0" borderId="1" xfId="0" applyFont="1" applyBorder="1"/>
    <xf numFmtId="0" fontId="17" fillId="0" borderId="8" xfId="0" applyFont="1" applyBorder="1"/>
    <xf numFmtId="167" fontId="8" fillId="0" borderId="2" xfId="1" applyNumberFormat="1" applyFont="1" applyBorder="1"/>
    <xf numFmtId="167" fontId="8" fillId="0" borderId="3" xfId="1" applyNumberFormat="1" applyFont="1" applyBorder="1"/>
    <xf numFmtId="0" fontId="8" fillId="0" borderId="8" xfId="0" applyFont="1" applyBorder="1"/>
    <xf numFmtId="0" fontId="9" fillId="0" borderId="8" xfId="0" applyFont="1" applyBorder="1" applyAlignment="1">
      <alignment wrapText="1"/>
    </xf>
    <xf numFmtId="0" fontId="8" fillId="0" borderId="1" xfId="0" applyFont="1" applyBorder="1" applyAlignment="1">
      <alignment horizontal="left" vertical="center" wrapText="1"/>
    </xf>
    <xf numFmtId="167" fontId="8" fillId="0" borderId="1" xfId="1" applyNumberFormat="1" applyFont="1" applyBorder="1" applyAlignment="1">
      <alignment horizontal="center" vertical="center" wrapText="1"/>
    </xf>
    <xf numFmtId="0" fontId="8" fillId="0" borderId="1" xfId="0" applyFont="1" applyBorder="1" applyAlignment="1">
      <alignment horizontal="left" wrapText="1"/>
    </xf>
    <xf numFmtId="167" fontId="9" fillId="0" borderId="9" xfId="1" applyNumberFormat="1" applyFont="1" applyBorder="1" applyAlignment="1">
      <alignment horizontal="center"/>
    </xf>
    <xf numFmtId="167" fontId="8" fillId="0" borderId="1" xfId="1" applyNumberFormat="1" applyFont="1" applyBorder="1" applyAlignment="1">
      <alignment horizontal="center"/>
    </xf>
    <xf numFmtId="0" fontId="21" fillId="0" borderId="0" xfId="0" applyFont="1" applyAlignment="1">
      <alignment horizontal="left"/>
    </xf>
    <xf numFmtId="164" fontId="9" fillId="0" borderId="0" xfId="0" applyNumberFormat="1" applyFont="1"/>
    <xf numFmtId="164" fontId="9" fillId="0" borderId="0" xfId="1" applyFont="1"/>
    <xf numFmtId="0" fontId="8" fillId="0" borderId="1" xfId="0" applyFont="1" applyBorder="1" applyAlignment="1">
      <alignment horizontal="center"/>
    </xf>
    <xf numFmtId="14" fontId="8" fillId="0" borderId="1" xfId="0" applyNumberFormat="1" applyFont="1" applyBorder="1" applyAlignment="1">
      <alignment horizontal="center"/>
    </xf>
    <xf numFmtId="167" fontId="9" fillId="0" borderId="0" xfId="1" applyNumberFormat="1" applyFont="1"/>
    <xf numFmtId="165" fontId="9" fillId="0" borderId="0" xfId="0" applyNumberFormat="1" applyFont="1"/>
    <xf numFmtId="0" fontId="8" fillId="0" borderId="2" xfId="0" applyFont="1" applyBorder="1"/>
    <xf numFmtId="164" fontId="9" fillId="0" borderId="2" xfId="1" applyFont="1" applyBorder="1"/>
    <xf numFmtId="167" fontId="9" fillId="0" borderId="3" xfId="1" applyNumberFormat="1" applyFont="1" applyFill="1" applyBorder="1"/>
    <xf numFmtId="164" fontId="9" fillId="0" borderId="3" xfId="1" applyFont="1" applyBorder="1"/>
    <xf numFmtId="0" fontId="8" fillId="0" borderId="4" xfId="0" applyFont="1" applyBorder="1"/>
    <xf numFmtId="164" fontId="9" fillId="0" borderId="4" xfId="1" applyFont="1" applyBorder="1"/>
    <xf numFmtId="167" fontId="8" fillId="0" borderId="6" xfId="1" applyNumberFormat="1" applyFont="1" applyBorder="1"/>
    <xf numFmtId="0" fontId="19" fillId="2" borderId="2" xfId="0" applyFont="1" applyFill="1" applyBorder="1" applyAlignment="1">
      <alignment horizontal="center" vertical="center"/>
    </xf>
    <xf numFmtId="14" fontId="19" fillId="2" borderId="2" xfId="0" applyNumberFormat="1" applyFont="1" applyFill="1" applyBorder="1" applyAlignment="1">
      <alignment horizontal="center" vertical="center"/>
    </xf>
    <xf numFmtId="14" fontId="19" fillId="2" borderId="1" xfId="0" applyNumberFormat="1" applyFont="1" applyFill="1" applyBorder="1" applyAlignment="1">
      <alignment horizontal="center" vertical="center"/>
    </xf>
    <xf numFmtId="171" fontId="18" fillId="0" borderId="3" xfId="1" applyNumberFormat="1" applyFont="1" applyBorder="1" applyAlignment="1">
      <alignment horizontal="center" vertical="center"/>
    </xf>
    <xf numFmtId="171" fontId="18" fillId="2" borderId="3" xfId="1" applyNumberFormat="1" applyFont="1" applyFill="1" applyBorder="1" applyAlignment="1">
      <alignment horizontal="center" vertical="center"/>
    </xf>
    <xf numFmtId="0" fontId="19" fillId="2" borderId="4" xfId="0" applyFont="1" applyFill="1" applyBorder="1" applyAlignment="1">
      <alignment vertical="center"/>
    </xf>
    <xf numFmtId="171" fontId="19" fillId="2" borderId="4" xfId="1" applyNumberFormat="1" applyFont="1" applyFill="1" applyBorder="1" applyAlignment="1">
      <alignment horizontal="center" vertical="center"/>
    </xf>
    <xf numFmtId="0" fontId="19" fillId="2" borderId="1" xfId="0" applyFont="1" applyFill="1" applyBorder="1" applyAlignment="1">
      <alignment vertical="center"/>
    </xf>
    <xf numFmtId="171" fontId="19" fillId="2" borderId="1" xfId="1" applyNumberFormat="1" applyFont="1" applyFill="1" applyBorder="1" applyAlignment="1">
      <alignment horizontal="center" vertical="center"/>
    </xf>
    <xf numFmtId="0" fontId="18" fillId="2" borderId="2" xfId="0" applyFont="1" applyFill="1" applyBorder="1" applyAlignment="1">
      <alignment vertical="center"/>
    </xf>
    <xf numFmtId="171" fontId="18" fillId="2" borderId="2" xfId="1" applyNumberFormat="1" applyFont="1" applyFill="1" applyBorder="1" applyAlignment="1">
      <alignment horizontal="center" vertical="center"/>
    </xf>
    <xf numFmtId="0" fontId="18" fillId="2" borderId="3" xfId="0" applyFont="1" applyFill="1" applyBorder="1" applyAlignment="1">
      <alignment vertical="center"/>
    </xf>
    <xf numFmtId="167" fontId="18" fillId="2" borderId="3" xfId="1" applyNumberFormat="1" applyFont="1" applyFill="1" applyBorder="1" applyAlignment="1">
      <alignment horizontal="center" vertical="center"/>
    </xf>
    <xf numFmtId="0" fontId="18" fillId="2" borderId="3" xfId="0" applyFont="1" applyFill="1" applyBorder="1" applyAlignment="1">
      <alignment horizontal="left" vertical="center"/>
    </xf>
    <xf numFmtId="171" fontId="19" fillId="0" borderId="1" xfId="1" applyNumberFormat="1" applyFont="1" applyFill="1" applyBorder="1" applyAlignment="1">
      <alignment horizontal="center" vertical="center"/>
    </xf>
    <xf numFmtId="164" fontId="19" fillId="2" borderId="1" xfId="1" applyFont="1" applyFill="1" applyBorder="1" applyAlignment="1">
      <alignment horizontal="center" vertical="center"/>
    </xf>
    <xf numFmtId="166" fontId="19" fillId="2" borderId="0" xfId="1" applyNumberFormat="1" applyFont="1" applyFill="1" applyAlignment="1">
      <alignment horizontal="center" vertical="center"/>
    </xf>
    <xf numFmtId="3" fontId="22" fillId="0" borderId="0" xfId="0" applyNumberFormat="1" applyFont="1" applyAlignment="1">
      <alignment vertical="top"/>
    </xf>
    <xf numFmtId="166" fontId="9" fillId="0" borderId="0" xfId="1" applyNumberFormat="1" applyFont="1"/>
    <xf numFmtId="168" fontId="9" fillId="0" borderId="0" xfId="0" applyNumberFormat="1" applyFont="1"/>
    <xf numFmtId="0" fontId="8" fillId="3" borderId="0" xfId="0" applyFont="1" applyFill="1"/>
    <xf numFmtId="49" fontId="9" fillId="3" borderId="0" xfId="0" applyNumberFormat="1" applyFont="1" applyFill="1" applyAlignment="1">
      <alignment horizontal="center" vertical="center"/>
    </xf>
    <xf numFmtId="49" fontId="9" fillId="0" borderId="0" xfId="0" applyNumberFormat="1" applyFont="1" applyAlignment="1">
      <alignment horizontal="center" vertical="center"/>
    </xf>
    <xf numFmtId="167" fontId="18" fillId="0" borderId="2" xfId="1" applyNumberFormat="1" applyFont="1" applyFill="1" applyBorder="1" applyAlignment="1">
      <alignment horizontal="left" vertical="top" shrinkToFit="1"/>
    </xf>
    <xf numFmtId="171" fontId="18" fillId="0" borderId="12" xfId="1" applyNumberFormat="1" applyFont="1" applyBorder="1" applyAlignment="1">
      <alignment horizontal="center" vertical="center"/>
    </xf>
    <xf numFmtId="171" fontId="9" fillId="0" borderId="9" xfId="1" applyNumberFormat="1" applyFont="1" applyBorder="1"/>
    <xf numFmtId="171" fontId="18" fillId="2" borderId="15" xfId="1" applyNumberFormat="1" applyFont="1" applyFill="1" applyBorder="1" applyAlignment="1">
      <alignment horizontal="center" vertical="center"/>
    </xf>
    <xf numFmtId="10" fontId="14" fillId="0" borderId="12" xfId="14" applyNumberFormat="1" applyFont="1" applyBorder="1" applyAlignment="1" applyProtection="1">
      <alignment vertical="top"/>
    </xf>
    <xf numFmtId="10" fontId="14" fillId="0" borderId="9" xfId="14" applyNumberFormat="1" applyFont="1" applyBorder="1" applyAlignment="1" applyProtection="1">
      <alignment vertical="top"/>
    </xf>
    <xf numFmtId="10" fontId="14" fillId="0" borderId="15" xfId="14" applyNumberFormat="1" applyFont="1" applyBorder="1" applyAlignment="1" applyProtection="1">
      <alignment vertical="top"/>
    </xf>
    <xf numFmtId="2" fontId="15" fillId="0" borderId="9" xfId="0" applyNumberFormat="1" applyFont="1" applyBorder="1" applyAlignment="1">
      <alignment vertical="top"/>
    </xf>
    <xf numFmtId="9" fontId="16" fillId="0" borderId="15" xfId="14" applyFont="1" applyBorder="1" applyAlignment="1">
      <alignment vertical="top"/>
    </xf>
    <xf numFmtId="10" fontId="11" fillId="0" borderId="0" xfId="14" applyNumberFormat="1" applyFont="1" applyAlignment="1">
      <alignment horizontal="centerContinuous"/>
    </xf>
    <xf numFmtId="172" fontId="16" fillId="0" borderId="15" xfId="0" applyNumberFormat="1" applyFont="1" applyBorder="1" applyAlignment="1">
      <alignment vertical="top"/>
    </xf>
    <xf numFmtId="10" fontId="11" fillId="0" borderId="0" xfId="14" applyNumberFormat="1" applyFont="1"/>
    <xf numFmtId="171" fontId="19" fillId="0" borderId="1" xfId="1" applyNumberFormat="1" applyFont="1" applyBorder="1" applyAlignment="1">
      <alignment horizontal="center" vertical="center"/>
    </xf>
    <xf numFmtId="0" fontId="9" fillId="0" borderId="10" xfId="0" applyFont="1" applyBorder="1"/>
    <xf numFmtId="0" fontId="9" fillId="0" borderId="13" xfId="0" applyFont="1" applyBorder="1"/>
    <xf numFmtId="167" fontId="18" fillId="0" borderId="4" xfId="1" applyNumberFormat="1" applyFont="1" applyBorder="1" applyAlignment="1">
      <alignment horizontal="center" vertical="center"/>
    </xf>
    <xf numFmtId="167" fontId="9" fillId="0" borderId="15" xfId="1" applyNumberFormat="1" applyFont="1" applyBorder="1" applyAlignment="1">
      <alignment horizontal="center" vertical="center"/>
    </xf>
    <xf numFmtId="171" fontId="18" fillId="0" borderId="3" xfId="1" applyNumberFormat="1" applyFont="1" applyFill="1" applyBorder="1" applyAlignment="1">
      <alignment horizontal="center" vertical="center"/>
    </xf>
    <xf numFmtId="171" fontId="18" fillId="0" borderId="4" xfId="1" applyNumberFormat="1" applyFont="1" applyFill="1" applyBorder="1" applyAlignment="1">
      <alignment horizontal="center" vertical="center"/>
    </xf>
    <xf numFmtId="167" fontId="15" fillId="0" borderId="14" xfId="1" applyNumberFormat="1" applyFont="1" applyFill="1" applyBorder="1" applyAlignment="1" applyProtection="1">
      <alignment horizontal="right" vertical="top"/>
    </xf>
    <xf numFmtId="0" fontId="23" fillId="0" borderId="3" xfId="9" applyFont="1" applyFill="1" applyBorder="1"/>
    <xf numFmtId="10" fontId="11" fillId="0" borderId="0" xfId="0" applyNumberFormat="1" applyFont="1"/>
    <xf numFmtId="10" fontId="14" fillId="0" borderId="12" xfId="14" applyNumberFormat="1" applyFont="1" applyFill="1" applyBorder="1" applyAlignment="1" applyProtection="1">
      <alignment vertical="top"/>
    </xf>
    <xf numFmtId="10" fontId="14" fillId="0" borderId="15" xfId="14" applyNumberFormat="1" applyFont="1" applyFill="1" applyBorder="1" applyAlignment="1" applyProtection="1">
      <alignment vertical="top"/>
    </xf>
    <xf numFmtId="0" fontId="14" fillId="0" borderId="0" xfId="0" applyFont="1" applyAlignment="1">
      <alignment vertical="top"/>
    </xf>
    <xf numFmtId="14" fontId="14" fillId="0" borderId="0" xfId="0" applyNumberFormat="1" applyFont="1" applyAlignment="1">
      <alignment horizontal="center" vertical="top"/>
    </xf>
    <xf numFmtId="0" fontId="14" fillId="0" borderId="0" xfId="0" applyFont="1" applyAlignment="1">
      <alignment horizontal="center" vertical="top"/>
    </xf>
    <xf numFmtId="4" fontId="14" fillId="0" borderId="0" xfId="0" applyNumberFormat="1" applyFont="1" applyAlignment="1">
      <alignment horizontal="right" vertical="top"/>
    </xf>
    <xf numFmtId="164" fontId="9" fillId="0" borderId="12" xfId="1" applyFont="1" applyBorder="1" applyAlignment="1">
      <alignment horizontal="center" vertical="center"/>
    </xf>
    <xf numFmtId="164" fontId="9" fillId="0" borderId="9" xfId="1" applyFont="1" applyBorder="1" applyAlignment="1">
      <alignment horizontal="center" vertical="center"/>
    </xf>
    <xf numFmtId="164" fontId="9" fillId="0" borderId="15" xfId="1" applyFont="1" applyBorder="1" applyAlignment="1">
      <alignment horizontal="center" vertical="center"/>
    </xf>
    <xf numFmtId="0" fontId="9" fillId="0" borderId="0" xfId="0" applyFont="1" applyAlignment="1">
      <alignment horizontal="left" vertical="center"/>
    </xf>
    <xf numFmtId="0" fontId="8" fillId="0" borderId="5" xfId="0" applyFont="1" applyBorder="1" applyAlignment="1">
      <alignment horizontal="center" vertical="center"/>
    </xf>
    <xf numFmtId="173" fontId="19" fillId="0" borderId="1" xfId="1" applyNumberFormat="1" applyFont="1" applyBorder="1" applyAlignment="1">
      <alignment horizontal="center" vertical="center"/>
    </xf>
    <xf numFmtId="171" fontId="18" fillId="0" borderId="9" xfId="1" applyNumberFormat="1" applyFont="1" applyBorder="1" applyAlignment="1">
      <alignment horizontal="center" vertical="center"/>
    </xf>
    <xf numFmtId="0" fontId="19" fillId="0" borderId="3" xfId="0" applyFont="1" applyBorder="1" applyAlignment="1">
      <alignment horizontal="left" vertical="top"/>
    </xf>
    <xf numFmtId="0" fontId="18" fillId="0" borderId="2" xfId="0" applyFont="1" applyBorder="1" applyAlignment="1">
      <alignment horizontal="left" vertical="top"/>
    </xf>
    <xf numFmtId="0" fontId="11" fillId="0" borderId="10" xfId="0" applyFont="1" applyBorder="1" applyAlignment="1">
      <alignment horizontal="left" vertical="top"/>
    </xf>
    <xf numFmtId="167" fontId="9" fillId="0" borderId="15" xfId="1" applyNumberFormat="1" applyFont="1" applyBorder="1"/>
    <xf numFmtId="0" fontId="8" fillId="0" borderId="0" xfId="0" applyFont="1" applyAlignment="1">
      <alignment horizontal="center" vertical="center"/>
    </xf>
    <xf numFmtId="0" fontId="24" fillId="0" borderId="0" xfId="0" applyFont="1" applyAlignment="1">
      <alignment horizontal="center" vertical="center"/>
    </xf>
    <xf numFmtId="167" fontId="24" fillId="0" borderId="0" xfId="1" applyNumberFormat="1" applyFont="1" applyFill="1" applyBorder="1"/>
    <xf numFmtId="0" fontId="19" fillId="2" borderId="2" xfId="0" applyFont="1" applyFill="1" applyBorder="1" applyAlignment="1">
      <alignment vertic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0" xfId="0" applyFont="1" applyFill="1" applyAlignment="1">
      <alignment horizontal="center"/>
    </xf>
    <xf numFmtId="0" fontId="17" fillId="0" borderId="0" xfId="0" applyFont="1" applyAlignment="1">
      <alignment horizontal="center"/>
    </xf>
    <xf numFmtId="0" fontId="8" fillId="0" borderId="0" xfId="0" applyFont="1" applyAlignment="1">
      <alignment horizontal="center"/>
    </xf>
    <xf numFmtId="0" fontId="21" fillId="0" borderId="0" xfId="0" applyFont="1" applyAlignment="1">
      <alignment horizontal="left"/>
    </xf>
    <xf numFmtId="0" fontId="8" fillId="0" borderId="2" xfId="0" applyFont="1" applyBorder="1" applyAlignment="1">
      <alignment horizontal="left" wrapText="1"/>
    </xf>
    <xf numFmtId="0" fontId="8" fillId="0" borderId="4" xfId="0" applyFont="1" applyBorder="1" applyAlignment="1">
      <alignment horizontal="left" wrapText="1"/>
    </xf>
    <xf numFmtId="167" fontId="8" fillId="0" borderId="2" xfId="1" applyNumberFormat="1" applyFont="1" applyBorder="1" applyAlignment="1">
      <alignment horizontal="center"/>
    </xf>
    <xf numFmtId="167" fontId="8" fillId="0" borderId="4" xfId="1" applyNumberFormat="1" applyFont="1" applyBorder="1" applyAlignment="1">
      <alignment horizontal="center"/>
    </xf>
    <xf numFmtId="0" fontId="8" fillId="0" borderId="0" xfId="0" applyFont="1" applyAlignment="1">
      <alignment horizontal="left" wrapText="1"/>
    </xf>
    <xf numFmtId="0" fontId="9" fillId="0" borderId="0" xfId="0" applyFont="1" applyAlignment="1">
      <alignment horizontal="left" vertical="top" wrapText="1"/>
    </xf>
    <xf numFmtId="0" fontId="8" fillId="0" borderId="0" xfId="0" applyFont="1" applyAlignment="1">
      <alignment horizontal="left"/>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0" xfId="0" applyFont="1" applyAlignment="1">
      <alignment horizontal="center" wrapText="1"/>
    </xf>
    <xf numFmtId="0" fontId="9" fillId="0" borderId="0" xfId="0" applyFont="1" applyAlignment="1">
      <alignment horizontal="left" vertical="center" wrapText="1"/>
    </xf>
    <xf numFmtId="0" fontId="8" fillId="0" borderId="0" xfId="0" applyFont="1" applyAlignment="1">
      <alignment horizontal="left" vertical="center" wrapText="1"/>
    </xf>
  </cellXfs>
  <cellStyles count="15">
    <cellStyle name="Hipervínculo" xfId="9" builtinId="8"/>
    <cellStyle name="Millares [0]" xfId="1" builtinId="6"/>
    <cellStyle name="Millares [0] 2" xfId="3" xr:uid="{CA1E6C81-B413-441C-A440-8F99D266C71F}"/>
    <cellStyle name="Millares [0] 2 2" xfId="11" xr:uid="{F6C61A4A-3F11-4A28-997B-5CF9C9DEEBCB}"/>
    <cellStyle name="Millares [0] 3" xfId="13" xr:uid="{9F6FEC5E-DD8B-4F42-B366-1D02AD950CFB}"/>
    <cellStyle name="Millares [0] 4" xfId="10" xr:uid="{BC02C6DC-4991-44A8-9F9B-F83BD496C74C}"/>
    <cellStyle name="Millares 2" xfId="7" xr:uid="{C7B6F4A7-0D07-4EBA-9738-8E1BDD7BAD6E}"/>
    <cellStyle name="Millares 2 2" xfId="12" xr:uid="{36476440-0812-42B0-8D8E-ECBF0B155286}"/>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4"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topLeftCell="A2" workbookViewId="0">
      <selection activeCell="H14" sqref="H14"/>
    </sheetView>
  </sheetViews>
  <sheetFormatPr baseColWidth="10" defaultColWidth="11.42578125" defaultRowHeight="15" x14ac:dyDescent="0.25"/>
  <cols>
    <col min="1" max="1" width="3.5703125" style="1" customWidth="1"/>
    <col min="2" max="2" width="34.28515625" style="1" customWidth="1"/>
    <col min="3" max="6" width="19.28515625" style="1" customWidth="1"/>
    <col min="7" max="7" width="3.5703125" style="1" customWidth="1"/>
    <col min="8" max="16384" width="11.42578125" style="1"/>
  </cols>
  <sheetData>
    <row r="2" spans="2:6" x14ac:dyDescent="0.25">
      <c r="B2" s="199" t="s">
        <v>119</v>
      </c>
      <c r="C2" s="200"/>
      <c r="D2" s="200"/>
      <c r="E2" s="200"/>
      <c r="F2" s="201"/>
    </row>
    <row r="3" spans="2:6" x14ac:dyDescent="0.25">
      <c r="B3" s="202"/>
      <c r="C3" s="203"/>
      <c r="D3" s="203"/>
      <c r="E3" s="203"/>
      <c r="F3" s="204"/>
    </row>
    <row r="4" spans="2:6" x14ac:dyDescent="0.25">
      <c r="B4" s="202"/>
      <c r="C4" s="203"/>
      <c r="D4" s="203"/>
      <c r="E4" s="203"/>
      <c r="F4" s="204"/>
    </row>
    <row r="5" spans="2:6" x14ac:dyDescent="0.25">
      <c r="B5" s="202"/>
      <c r="C5" s="203"/>
      <c r="D5" s="203"/>
      <c r="E5" s="203"/>
      <c r="F5" s="204"/>
    </row>
    <row r="6" spans="2:6" x14ac:dyDescent="0.25">
      <c r="B6" s="202"/>
      <c r="C6" s="203"/>
      <c r="D6" s="203"/>
      <c r="E6" s="203"/>
      <c r="F6" s="204"/>
    </row>
    <row r="7" spans="2:6" x14ac:dyDescent="0.25">
      <c r="B7" s="202"/>
      <c r="C7" s="203"/>
      <c r="D7" s="203"/>
      <c r="E7" s="203"/>
      <c r="F7" s="204"/>
    </row>
    <row r="8" spans="2:6" x14ac:dyDescent="0.25">
      <c r="B8" s="202"/>
      <c r="C8" s="203"/>
      <c r="D8" s="203"/>
      <c r="E8" s="203"/>
      <c r="F8" s="204"/>
    </row>
    <row r="9" spans="2:6" x14ac:dyDescent="0.25">
      <c r="B9" s="202"/>
      <c r="C9" s="203"/>
      <c r="D9" s="203"/>
      <c r="E9" s="203"/>
      <c r="F9" s="204"/>
    </row>
    <row r="10" spans="2:6" x14ac:dyDescent="0.25">
      <c r="B10" s="202"/>
      <c r="C10" s="203"/>
      <c r="D10" s="203"/>
      <c r="E10" s="203"/>
      <c r="F10" s="204"/>
    </row>
    <row r="11" spans="2:6" x14ac:dyDescent="0.25">
      <c r="B11" s="202"/>
      <c r="C11" s="203"/>
      <c r="D11" s="203"/>
      <c r="E11" s="203"/>
      <c r="F11" s="204"/>
    </row>
    <row r="12" spans="2:6" x14ac:dyDescent="0.25">
      <c r="B12" s="202"/>
      <c r="C12" s="203"/>
      <c r="D12" s="203"/>
      <c r="E12" s="203"/>
      <c r="F12" s="204"/>
    </row>
    <row r="13" spans="2:6" x14ac:dyDescent="0.25">
      <c r="B13" s="202"/>
      <c r="C13" s="203"/>
      <c r="D13" s="203"/>
      <c r="E13" s="203"/>
      <c r="F13" s="204"/>
    </row>
    <row r="14" spans="2:6" x14ac:dyDescent="0.25">
      <c r="B14" s="202"/>
      <c r="C14" s="203"/>
      <c r="D14" s="203"/>
      <c r="E14" s="203"/>
      <c r="F14" s="204"/>
    </row>
    <row r="15" spans="2:6" x14ac:dyDescent="0.25">
      <c r="B15" s="202"/>
      <c r="C15" s="203"/>
      <c r="D15" s="203"/>
      <c r="E15" s="203"/>
      <c r="F15" s="204"/>
    </row>
    <row r="16" spans="2:6" x14ac:dyDescent="0.25">
      <c r="B16" s="202"/>
      <c r="C16" s="203"/>
      <c r="D16" s="203"/>
      <c r="E16" s="203"/>
      <c r="F16" s="204"/>
    </row>
    <row r="17" spans="2:6" x14ac:dyDescent="0.25">
      <c r="B17" s="202"/>
      <c r="C17" s="203"/>
      <c r="D17" s="203"/>
      <c r="E17" s="203"/>
      <c r="F17" s="204"/>
    </row>
    <row r="18" spans="2:6" x14ac:dyDescent="0.25">
      <c r="B18" s="202"/>
      <c r="C18" s="203"/>
      <c r="D18" s="203"/>
      <c r="E18" s="203"/>
      <c r="F18" s="204"/>
    </row>
    <row r="19" spans="2:6" x14ac:dyDescent="0.25">
      <c r="B19" s="202"/>
      <c r="C19" s="203"/>
      <c r="D19" s="203"/>
      <c r="E19" s="203"/>
      <c r="F19" s="204"/>
    </row>
    <row r="20" spans="2:6" x14ac:dyDescent="0.25">
      <c r="B20" s="202"/>
      <c r="C20" s="203"/>
      <c r="D20" s="203"/>
      <c r="E20" s="203"/>
      <c r="F20" s="204"/>
    </row>
    <row r="21" spans="2:6" x14ac:dyDescent="0.25">
      <c r="B21" s="202"/>
      <c r="C21" s="203"/>
      <c r="D21" s="203"/>
      <c r="E21" s="203"/>
      <c r="F21" s="204"/>
    </row>
    <row r="22" spans="2:6" x14ac:dyDescent="0.25">
      <c r="B22" s="202"/>
      <c r="C22" s="203"/>
      <c r="D22" s="203"/>
      <c r="E22" s="203"/>
      <c r="F22" s="204"/>
    </row>
    <row r="23" spans="2:6" x14ac:dyDescent="0.25">
      <c r="B23" s="202"/>
      <c r="C23" s="203"/>
      <c r="D23" s="203"/>
      <c r="E23" s="203"/>
      <c r="F23" s="204"/>
    </row>
    <row r="24" spans="2:6" x14ac:dyDescent="0.25">
      <c r="B24" s="205"/>
      <c r="C24" s="206"/>
      <c r="D24" s="206"/>
      <c r="E24" s="206"/>
      <c r="F24" s="207"/>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9"/>
  <sheetViews>
    <sheetView showGridLines="0" zoomScale="115" zoomScaleNormal="115" workbookViewId="0">
      <pane ySplit="2" topLeftCell="A3" activePane="bottomLeft" state="frozen"/>
      <selection activeCell="B2" sqref="B2:F24"/>
      <selection pane="bottomLeft"/>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208" t="s">
        <v>62</v>
      </c>
      <c r="C2" s="208"/>
    </row>
    <row r="3" spans="2:3" x14ac:dyDescent="0.25">
      <c r="B3" s="153" t="s">
        <v>63</v>
      </c>
      <c r="C3" s="154"/>
    </row>
    <row r="4" spans="2:3" x14ac:dyDescent="0.25">
      <c r="B4" s="39" t="s">
        <v>42</v>
      </c>
      <c r="C4" s="155" t="s">
        <v>56</v>
      </c>
    </row>
    <row r="5" spans="2:3" x14ac:dyDescent="0.25">
      <c r="B5" s="39" t="s">
        <v>55</v>
      </c>
      <c r="C5" s="155" t="s">
        <v>57</v>
      </c>
    </row>
    <row r="6" spans="2:3" x14ac:dyDescent="0.25">
      <c r="B6" s="39" t="s">
        <v>44</v>
      </c>
      <c r="C6" s="155" t="s">
        <v>58</v>
      </c>
    </row>
    <row r="7" spans="2:3" x14ac:dyDescent="0.25">
      <c r="B7" s="39" t="s">
        <v>45</v>
      </c>
      <c r="C7" s="155" t="s">
        <v>59</v>
      </c>
    </row>
    <row r="8" spans="2:3" x14ac:dyDescent="0.25">
      <c r="B8" s="39" t="s">
        <v>46</v>
      </c>
      <c r="C8" s="155" t="s">
        <v>60</v>
      </c>
    </row>
    <row r="9" spans="2:3" x14ac:dyDescent="0.25">
      <c r="B9" s="39" t="s">
        <v>40</v>
      </c>
      <c r="C9" s="155" t="s">
        <v>61</v>
      </c>
    </row>
  </sheetData>
  <mergeCells count="1">
    <mergeCell ref="B2:C2"/>
  </mergeCells>
  <hyperlinks>
    <hyperlink ref="B4" location="'01'!A1" display="ESTADO DEL ACTIVO NETO" xr:uid="{ADAFE1C1-EDE4-4CD8-9750-B8884DC20CE0}"/>
    <hyperlink ref="B5" location="'02'!A1" display="ESTADO DE INGRESO Y EGRESOS" xr:uid="{19802853-602A-405F-8AE5-F88B1A877F4C}"/>
    <hyperlink ref="B6" location="'03'!A1" display="ESTADO DE VARIACIÓN DEL ACTIVO NETO" xr:uid="{6E77C906-3371-4C0B-8C06-E68434AD19D5}"/>
    <hyperlink ref="B7" location="'04'!A1" display="ESTADO DE FLUJO DE EFECTIVO" xr:uid="{3460341A-DC87-4C0B-8DF4-335D3F486991}"/>
    <hyperlink ref="B8" location="'05'!A1" display="NOTAS A LOS ESTADOS FINANCIEROS" xr:uid="{637DE25D-E725-44F4-A19B-B35C6485057C}"/>
    <hyperlink ref="B9" location="'06'!A1" display="COMPOSICIÓN DE LAS INVERSIONES DEL FONDO" xr:uid="{7295C1B1-75E3-4145-AECA-97EC919C9B22}"/>
  </hyperlinks>
  <pageMargins left="0.7" right="0.7" top="0.75" bottom="0.75" header="0.3" footer="0.3"/>
  <pageSetup orientation="portrait" r:id="rId1"/>
  <ignoredErrors>
    <ignoredError sqref="C4: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E30"/>
  <sheetViews>
    <sheetView showGridLines="0" workbookViewId="0">
      <selection activeCell="D23" sqref="D23"/>
    </sheetView>
  </sheetViews>
  <sheetFormatPr baseColWidth="10" defaultColWidth="9.140625" defaultRowHeight="15" x14ac:dyDescent="0.25"/>
  <cols>
    <col min="1" max="1" width="3.5703125" style="1" customWidth="1"/>
    <col min="2" max="2" width="63.28515625" style="1" customWidth="1"/>
    <col min="3" max="4" width="19.42578125" style="1" customWidth="1"/>
    <col min="5" max="5" width="3.5703125" style="1" customWidth="1"/>
    <col min="6" max="16384" width="9.140625" style="1"/>
  </cols>
  <sheetData>
    <row r="1" spans="1:4" x14ac:dyDescent="0.25">
      <c r="A1" s="39" t="s">
        <v>66</v>
      </c>
    </row>
    <row r="2" spans="1:4" x14ac:dyDescent="0.25">
      <c r="B2" s="208" t="s">
        <v>63</v>
      </c>
      <c r="C2" s="208"/>
      <c r="D2" s="208"/>
    </row>
    <row r="3" spans="1:4" x14ac:dyDescent="0.25">
      <c r="B3" s="209" t="s">
        <v>42</v>
      </c>
      <c r="C3" s="209"/>
      <c r="D3" s="209"/>
    </row>
    <row r="4" spans="1:4" x14ac:dyDescent="0.25">
      <c r="B4" s="210" t="s">
        <v>141</v>
      </c>
      <c r="C4" s="210"/>
      <c r="D4" s="210"/>
    </row>
    <row r="5" spans="1:4" x14ac:dyDescent="0.25">
      <c r="B5" s="210" t="s">
        <v>52</v>
      </c>
      <c r="C5" s="210"/>
      <c r="D5" s="210"/>
    </row>
    <row r="7" spans="1:4" x14ac:dyDescent="0.25">
      <c r="B7" s="133" t="s">
        <v>0</v>
      </c>
      <c r="C7" s="134">
        <v>45657</v>
      </c>
      <c r="D7" s="135">
        <v>45291</v>
      </c>
    </row>
    <row r="8" spans="1:4" x14ac:dyDescent="0.25">
      <c r="B8" s="142" t="s">
        <v>118</v>
      </c>
      <c r="C8" s="157">
        <v>971359.93999999948</v>
      </c>
      <c r="D8" s="136">
        <v>72400.779999999912</v>
      </c>
    </row>
    <row r="9" spans="1:4" x14ac:dyDescent="0.25">
      <c r="B9" s="144" t="s">
        <v>152</v>
      </c>
      <c r="C9" s="190">
        <v>57917.329999999958</v>
      </c>
      <c r="D9" s="136"/>
    </row>
    <row r="10" spans="1:4" x14ac:dyDescent="0.25">
      <c r="B10" s="176" t="s">
        <v>102</v>
      </c>
      <c r="C10" s="158">
        <v>9759103.75</v>
      </c>
      <c r="D10" s="136">
        <v>6784493.3899999997</v>
      </c>
    </row>
    <row r="11" spans="1:4" x14ac:dyDescent="0.25">
      <c r="B11" s="84" t="s">
        <v>153</v>
      </c>
      <c r="C11" s="158">
        <v>227977.72000000003</v>
      </c>
      <c r="D11" s="173">
        <v>176970.47</v>
      </c>
    </row>
    <row r="12" spans="1:4" x14ac:dyDescent="0.25">
      <c r="B12" s="85" t="s">
        <v>154</v>
      </c>
      <c r="C12" s="159">
        <v>601990.55000000005</v>
      </c>
      <c r="D12" s="174">
        <v>144769.17000000001</v>
      </c>
    </row>
    <row r="13" spans="1:4" x14ac:dyDescent="0.25">
      <c r="B13" s="138" t="s">
        <v>1</v>
      </c>
      <c r="C13" s="139">
        <f>SUM(C8:C12)</f>
        <v>11618349.290000001</v>
      </c>
      <c r="D13" s="139">
        <f>SUM(D8:D12)</f>
        <v>7178633.8099999996</v>
      </c>
    </row>
    <row r="14" spans="1:4" x14ac:dyDescent="0.25">
      <c r="B14" s="198" t="s">
        <v>2</v>
      </c>
      <c r="C14" s="141"/>
      <c r="D14" s="141"/>
    </row>
    <row r="15" spans="1:4" x14ac:dyDescent="0.25">
      <c r="B15" s="142" t="s">
        <v>167</v>
      </c>
      <c r="C15" s="143">
        <v>775687.72</v>
      </c>
      <c r="D15" s="143">
        <v>50426.6</v>
      </c>
    </row>
    <row r="16" spans="1:4" x14ac:dyDescent="0.25">
      <c r="B16" s="144" t="s">
        <v>171</v>
      </c>
      <c r="C16" s="137">
        <v>2000000</v>
      </c>
      <c r="D16" s="137">
        <v>0</v>
      </c>
    </row>
    <row r="17" spans="2:5" x14ac:dyDescent="0.25">
      <c r="B17" s="144" t="s">
        <v>155</v>
      </c>
      <c r="C17" s="137">
        <v>255533.60999999993</v>
      </c>
      <c r="D17" s="145">
        <v>281935.53000000009</v>
      </c>
    </row>
    <row r="18" spans="2:5" x14ac:dyDescent="0.25">
      <c r="B18" s="146" t="s">
        <v>156</v>
      </c>
      <c r="C18" s="137">
        <v>9146.5899999999965</v>
      </c>
      <c r="D18" s="145">
        <v>8281.859999999986</v>
      </c>
    </row>
    <row r="19" spans="2:5" x14ac:dyDescent="0.25">
      <c r="B19" s="140" t="s">
        <v>41</v>
      </c>
      <c r="C19" s="141">
        <f>SUM(C15:C18)</f>
        <v>3040367.9199999995</v>
      </c>
      <c r="D19" s="141">
        <f>SUM(D15:D18)</f>
        <v>340643.99000000005</v>
      </c>
    </row>
    <row r="20" spans="2:5" x14ac:dyDescent="0.25">
      <c r="B20" s="140" t="s">
        <v>3</v>
      </c>
      <c r="C20" s="147">
        <f>+C13-C19</f>
        <v>8577981.370000001</v>
      </c>
      <c r="D20" s="147">
        <f>+D13-D19</f>
        <v>6837989.8199999994</v>
      </c>
      <c r="E20" s="102"/>
    </row>
    <row r="21" spans="2:5" x14ac:dyDescent="0.25">
      <c r="B21" s="140" t="s">
        <v>4</v>
      </c>
      <c r="C21" s="148">
        <v>343</v>
      </c>
      <c r="D21" s="148">
        <v>272</v>
      </c>
    </row>
    <row r="22" spans="2:5" x14ac:dyDescent="0.25">
      <c r="B22" s="140" t="s">
        <v>5</v>
      </c>
      <c r="C22" s="168">
        <f>+C20/C21</f>
        <v>25008.692040816328</v>
      </c>
      <c r="D22" s="189">
        <f>+D20/D21</f>
        <v>25139.668455882351</v>
      </c>
    </row>
    <row r="23" spans="2:5" x14ac:dyDescent="0.25">
      <c r="D23" s="149"/>
    </row>
    <row r="24" spans="2:5" x14ac:dyDescent="0.25">
      <c r="B24" s="119" t="s">
        <v>65</v>
      </c>
      <c r="C24" s="119"/>
    </row>
    <row r="25" spans="2:5" x14ac:dyDescent="0.25">
      <c r="B25" s="61"/>
      <c r="C25" s="150"/>
      <c r="D25" s="119"/>
      <c r="E25" s="120"/>
    </row>
    <row r="26" spans="2:5" x14ac:dyDescent="0.25">
      <c r="C26" s="121"/>
      <c r="D26" s="120"/>
      <c r="E26" s="121"/>
    </row>
    <row r="27" spans="2:5" x14ac:dyDescent="0.25">
      <c r="C27" s="121"/>
      <c r="D27" s="121"/>
      <c r="E27" s="102"/>
    </row>
    <row r="28" spans="2:5" x14ac:dyDescent="0.25">
      <c r="C28" s="151"/>
      <c r="D28" s="121"/>
    </row>
    <row r="29" spans="2:5" x14ac:dyDescent="0.25">
      <c r="C29" s="152"/>
      <c r="D29" s="151"/>
    </row>
    <row r="30" spans="2:5" x14ac:dyDescent="0.25">
      <c r="D30" s="152"/>
    </row>
  </sheetData>
  <mergeCells count="4">
    <mergeCell ref="B2:D2"/>
    <mergeCell ref="B3:D3"/>
    <mergeCell ref="B4:D4"/>
    <mergeCell ref="B5:D5"/>
  </mergeCells>
  <hyperlinks>
    <hyperlink ref="A1" location="INDICE!A1" display="INDICE" xr:uid="{D012767D-BD93-40CB-9C7B-EBE1B4DAAA10}"/>
    <hyperlink ref="B10" location="'06'!A1" display="Inversiones ANEXO I" xr:uid="{249F7DEB-0652-4AE1-83E6-853CFE59165C}"/>
  </hyperlinks>
  <pageMargins left="0.7" right="0.7" top="0.75" bottom="0.75" header="0.3" footer="0.3"/>
  <pageSetup paperSize="9" orientation="portrait" r:id="rId1"/>
  <ignoredErrors>
    <ignoredError sqref="C13: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D21"/>
  <sheetViews>
    <sheetView showGridLines="0" workbookViewId="0">
      <selection activeCell="F14" sqref="F14"/>
    </sheetView>
  </sheetViews>
  <sheetFormatPr baseColWidth="10" defaultColWidth="11.42578125" defaultRowHeight="15" x14ac:dyDescent="0.25"/>
  <cols>
    <col min="1" max="1" width="3.5703125" style="1" customWidth="1"/>
    <col min="2" max="2" width="52.7109375" style="1" customWidth="1"/>
    <col min="3" max="4" width="18.7109375" style="1" customWidth="1"/>
    <col min="5" max="5" width="3.5703125" style="1" customWidth="1"/>
    <col min="6" max="16384" width="11.42578125" style="1"/>
  </cols>
  <sheetData>
    <row r="1" spans="1:4" x14ac:dyDescent="0.25">
      <c r="A1" s="39" t="s">
        <v>66</v>
      </c>
    </row>
    <row r="2" spans="1:4" x14ac:dyDescent="0.25">
      <c r="B2" s="208" t="s">
        <v>63</v>
      </c>
      <c r="C2" s="208"/>
      <c r="D2" s="208"/>
    </row>
    <row r="3" spans="1:4" x14ac:dyDescent="0.25">
      <c r="B3" s="209" t="s">
        <v>43</v>
      </c>
      <c r="C3" s="209"/>
      <c r="D3" s="209"/>
    </row>
    <row r="4" spans="1:4" x14ac:dyDescent="0.25">
      <c r="B4" s="210" t="str">
        <f>+'01'!B4</f>
        <v>Correspondiente al 31/12/2024 con cifras comparativas al 31/12/2023</v>
      </c>
      <c r="C4" s="210"/>
      <c r="D4" s="210"/>
    </row>
    <row r="5" spans="1:4" x14ac:dyDescent="0.25">
      <c r="B5" s="210" t="s">
        <v>52</v>
      </c>
      <c r="C5" s="210"/>
      <c r="D5" s="210"/>
    </row>
    <row r="7" spans="1:4" s="61" customFormat="1" x14ac:dyDescent="0.25">
      <c r="B7" s="122" t="s">
        <v>6</v>
      </c>
      <c r="C7" s="123">
        <f>+'01'!C7</f>
        <v>45657</v>
      </c>
      <c r="D7" s="123">
        <f>+'01'!D7</f>
        <v>45291</v>
      </c>
    </row>
    <row r="8" spans="1:4" x14ac:dyDescent="0.25">
      <c r="B8" s="84" t="s">
        <v>178</v>
      </c>
      <c r="C8" s="94">
        <v>626530.42999999993</v>
      </c>
      <c r="D8" s="94">
        <v>620143.93000000005</v>
      </c>
    </row>
    <row r="9" spans="1:4" x14ac:dyDescent="0.25">
      <c r="B9" s="84" t="s">
        <v>145</v>
      </c>
      <c r="C9" s="96">
        <v>3.23</v>
      </c>
      <c r="D9" s="96">
        <v>0</v>
      </c>
    </row>
    <row r="10" spans="1:4" s="61" customFormat="1" x14ac:dyDescent="0.25">
      <c r="B10" s="108" t="s">
        <v>7</v>
      </c>
      <c r="C10" s="98">
        <f>SUM(C8:C9)</f>
        <v>626533.65999999992</v>
      </c>
      <c r="D10" s="98">
        <f>SUM(D8:D9)</f>
        <v>620143.93000000005</v>
      </c>
    </row>
    <row r="11" spans="1:4" s="61" customFormat="1" x14ac:dyDescent="0.25">
      <c r="B11" s="87" t="s">
        <v>8</v>
      </c>
      <c r="C11" s="132"/>
      <c r="D11" s="132"/>
    </row>
    <row r="12" spans="1:4" x14ac:dyDescent="0.25">
      <c r="B12" s="83" t="s">
        <v>9</v>
      </c>
      <c r="C12" s="94">
        <v>83561.789999999994</v>
      </c>
      <c r="D12" s="94">
        <v>89860.44</v>
      </c>
    </row>
    <row r="13" spans="1:4" x14ac:dyDescent="0.25">
      <c r="B13" s="88" t="s">
        <v>107</v>
      </c>
      <c r="C13" s="96">
        <v>38769.410000000003</v>
      </c>
      <c r="D13" s="96">
        <v>30841.99</v>
      </c>
    </row>
    <row r="14" spans="1:4" x14ac:dyDescent="0.25">
      <c r="B14" s="88" t="s">
        <v>179</v>
      </c>
      <c r="C14" s="96">
        <v>24240.77</v>
      </c>
      <c r="D14" s="96">
        <v>23925.83</v>
      </c>
    </row>
    <row r="15" spans="1:4" x14ac:dyDescent="0.25">
      <c r="B15" s="84" t="s">
        <v>180</v>
      </c>
      <c r="C15" s="97">
        <v>41307.850000000006</v>
      </c>
      <c r="D15" s="96">
        <v>43766.19</v>
      </c>
    </row>
    <row r="16" spans="1:4" s="61" customFormat="1" x14ac:dyDescent="0.25">
      <c r="B16" s="108" t="s">
        <v>10</v>
      </c>
      <c r="C16" s="98">
        <f>SUM(C12:C15)</f>
        <v>187879.82</v>
      </c>
      <c r="D16" s="98">
        <f>SUM(D12:D15)</f>
        <v>188394.45</v>
      </c>
    </row>
    <row r="17" spans="2:4" s="61" customFormat="1" x14ac:dyDescent="0.25">
      <c r="B17" s="108" t="s">
        <v>11</v>
      </c>
      <c r="C17" s="98">
        <f>+C10-C16</f>
        <v>438653.83999999991</v>
      </c>
      <c r="D17" s="98">
        <f>+D10-D16</f>
        <v>431749.48000000004</v>
      </c>
    </row>
    <row r="19" spans="2:4" x14ac:dyDescent="0.25">
      <c r="B19" s="119" t="s">
        <v>65</v>
      </c>
      <c r="C19" s="119"/>
    </row>
    <row r="20" spans="2:4" x14ac:dyDescent="0.25">
      <c r="C20" s="120"/>
    </row>
    <row r="21" spans="2:4" x14ac:dyDescent="0.25">
      <c r="C21" s="120"/>
    </row>
  </sheetData>
  <mergeCells count="4">
    <mergeCell ref="B2:D2"/>
    <mergeCell ref="B3:D3"/>
    <mergeCell ref="B4:D4"/>
    <mergeCell ref="B5:D5"/>
  </mergeCells>
  <hyperlinks>
    <hyperlink ref="A1" location="INDICE!A1" display="INDICE" xr:uid="{3D312D16-D708-418E-B2F1-9B8D2295012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3"/>
  <sheetViews>
    <sheetView showGridLines="0" workbookViewId="0">
      <selection activeCell="J11" sqref="J11"/>
    </sheetView>
  </sheetViews>
  <sheetFormatPr baseColWidth="10" defaultColWidth="11.42578125" defaultRowHeight="15" x14ac:dyDescent="0.25"/>
  <cols>
    <col min="1" max="1" width="3.5703125" style="1" customWidth="1"/>
    <col min="2" max="2" width="30.85546875" style="1" customWidth="1"/>
    <col min="3" max="4" width="20" style="1" customWidth="1"/>
    <col min="5" max="5" width="21.140625" style="1" bestFit="1" customWidth="1"/>
    <col min="6" max="6" width="3.5703125" style="1" customWidth="1"/>
    <col min="7" max="16384" width="11.42578125" style="1"/>
  </cols>
  <sheetData>
    <row r="1" spans="1:10" x14ac:dyDescent="0.25">
      <c r="A1" s="39" t="s">
        <v>66</v>
      </c>
    </row>
    <row r="2" spans="1:10" x14ac:dyDescent="0.25">
      <c r="B2" s="208" t="s">
        <v>63</v>
      </c>
      <c r="C2" s="208"/>
      <c r="D2" s="208"/>
      <c r="E2" s="208"/>
    </row>
    <row r="3" spans="1:10" x14ac:dyDescent="0.25">
      <c r="B3" s="209" t="s">
        <v>44</v>
      </c>
      <c r="C3" s="209"/>
      <c r="D3" s="209"/>
      <c r="E3" s="209"/>
    </row>
    <row r="4" spans="1:10" x14ac:dyDescent="0.25">
      <c r="B4" s="210" t="s">
        <v>141</v>
      </c>
      <c r="C4" s="210"/>
      <c r="D4" s="210"/>
      <c r="E4" s="210"/>
    </row>
    <row r="5" spans="1:10" x14ac:dyDescent="0.25">
      <c r="B5" s="210" t="s">
        <v>52</v>
      </c>
      <c r="C5" s="210"/>
      <c r="D5" s="210"/>
      <c r="E5" s="210"/>
    </row>
    <row r="7" spans="1:10" x14ac:dyDescent="0.25">
      <c r="B7" s="122" t="s">
        <v>12</v>
      </c>
      <c r="C7" s="122" t="s">
        <v>13</v>
      </c>
      <c r="D7" s="122" t="s">
        <v>14</v>
      </c>
      <c r="E7" s="123">
        <v>45291</v>
      </c>
    </row>
    <row r="8" spans="1:10" x14ac:dyDescent="0.25">
      <c r="B8" s="108" t="s">
        <v>15</v>
      </c>
      <c r="C8" s="98">
        <v>6406240.3399999999</v>
      </c>
      <c r="D8" s="98">
        <v>431749.48000000004</v>
      </c>
      <c r="E8" s="98">
        <f>+C8+D8</f>
        <v>6837989.8200000003</v>
      </c>
      <c r="G8" s="124"/>
      <c r="H8" s="124"/>
      <c r="I8" s="124"/>
      <c r="J8" s="125"/>
    </row>
    <row r="9" spans="1:10" x14ac:dyDescent="0.25">
      <c r="B9" s="126" t="s">
        <v>16</v>
      </c>
      <c r="C9" s="127"/>
      <c r="D9" s="127"/>
      <c r="E9" s="127"/>
    </row>
    <row r="10" spans="1:10" x14ac:dyDescent="0.25">
      <c r="B10" s="84" t="s">
        <v>17</v>
      </c>
      <c r="C10" s="128">
        <v>1777337.7100000009</v>
      </c>
      <c r="D10" s="129"/>
      <c r="E10" s="129"/>
    </row>
    <row r="11" spans="1:10" x14ac:dyDescent="0.25">
      <c r="B11" s="84" t="s">
        <v>18</v>
      </c>
      <c r="C11" s="128">
        <v>0</v>
      </c>
      <c r="D11" s="129"/>
      <c r="E11" s="129"/>
    </row>
    <row r="12" spans="1:10" x14ac:dyDescent="0.25">
      <c r="B12" s="84" t="s">
        <v>103</v>
      </c>
      <c r="C12" s="128">
        <v>-475999.99999999994</v>
      </c>
      <c r="D12" s="129"/>
      <c r="E12" s="129"/>
    </row>
    <row r="13" spans="1:10" x14ac:dyDescent="0.25">
      <c r="B13" s="130" t="s">
        <v>19</v>
      </c>
      <c r="C13" s="101">
        <f>+C10+C11+C12</f>
        <v>1301337.7100000009</v>
      </c>
      <c r="D13" s="131"/>
      <c r="E13" s="131"/>
    </row>
    <row r="14" spans="1:10" x14ac:dyDescent="0.25">
      <c r="B14" s="212" t="s">
        <v>20</v>
      </c>
      <c r="C14" s="214">
        <f>+E8+C13</f>
        <v>8139327.5300000012</v>
      </c>
      <c r="D14" s="214">
        <f>+'02'!C17</f>
        <v>438653.83999999991</v>
      </c>
      <c r="E14" s="126" t="s">
        <v>142</v>
      </c>
    </row>
    <row r="15" spans="1:10" x14ac:dyDescent="0.25">
      <c r="B15" s="213"/>
      <c r="C15" s="215"/>
      <c r="D15" s="215"/>
      <c r="E15" s="98">
        <f>+C14+D14</f>
        <v>8577981.370000001</v>
      </c>
    </row>
    <row r="17" spans="2:5" x14ac:dyDescent="0.25">
      <c r="B17" s="211" t="s">
        <v>65</v>
      </c>
      <c r="C17" s="211"/>
      <c r="D17" s="211"/>
      <c r="E17" s="211"/>
    </row>
    <row r="18" spans="2:5" x14ac:dyDescent="0.25">
      <c r="D18" s="120"/>
      <c r="E18" s="120"/>
    </row>
    <row r="19" spans="2:5" x14ac:dyDescent="0.25">
      <c r="D19" s="120"/>
    </row>
    <row r="20" spans="2:5" x14ac:dyDescent="0.25">
      <c r="C20" s="121"/>
    </row>
    <row r="21" spans="2:5" x14ac:dyDescent="0.25">
      <c r="C21" s="121"/>
    </row>
    <row r="22" spans="2:5" x14ac:dyDescent="0.25">
      <c r="C22" s="121"/>
    </row>
    <row r="23" spans="2:5" x14ac:dyDescent="0.25">
      <c r="C23" s="120"/>
      <c r="D23" s="120"/>
    </row>
  </sheetData>
  <mergeCells count="8">
    <mergeCell ref="B2:E2"/>
    <mergeCell ref="B3:E3"/>
    <mergeCell ref="B4:E4"/>
    <mergeCell ref="B5:E5"/>
    <mergeCell ref="B17:E17"/>
    <mergeCell ref="B14:B15"/>
    <mergeCell ref="C14:C15"/>
    <mergeCell ref="D14:D15"/>
  </mergeCells>
  <hyperlinks>
    <hyperlink ref="A1" location="INDICE!A1" display="INDICE" xr:uid="{37C0860B-A200-43BA-BF9F-F5CECDCB330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E31"/>
  <sheetViews>
    <sheetView showGridLines="0" topLeftCell="A13" workbookViewId="0">
      <selection activeCell="H16" sqref="H16"/>
    </sheetView>
  </sheetViews>
  <sheetFormatPr baseColWidth="10" defaultColWidth="11.42578125" defaultRowHeight="15" x14ac:dyDescent="0.25"/>
  <cols>
    <col min="1" max="1" width="3.5703125" style="1" customWidth="1"/>
    <col min="2" max="2" width="59" style="1" customWidth="1"/>
    <col min="3" max="3" width="18.7109375" style="1" customWidth="1"/>
    <col min="4" max="4" width="20.7109375" style="1" bestFit="1" customWidth="1"/>
    <col min="5" max="5" width="3.5703125" style="1" customWidth="1"/>
    <col min="6" max="16384" width="11.42578125" style="1"/>
  </cols>
  <sheetData>
    <row r="1" spans="1:5" x14ac:dyDescent="0.25">
      <c r="A1" s="39" t="s">
        <v>66</v>
      </c>
    </row>
    <row r="2" spans="1:5" x14ac:dyDescent="0.25">
      <c r="B2" s="208" t="s">
        <v>63</v>
      </c>
      <c r="C2" s="208"/>
      <c r="D2" s="208"/>
    </row>
    <row r="3" spans="1:5" x14ac:dyDescent="0.25">
      <c r="B3" s="209" t="s">
        <v>45</v>
      </c>
      <c r="C3" s="209"/>
      <c r="D3" s="209"/>
    </row>
    <row r="4" spans="1:5" x14ac:dyDescent="0.25">
      <c r="B4" s="210" t="str">
        <f>+'02'!B4</f>
        <v>Correspondiente al 31/12/2024 con cifras comparativas al 31/12/2023</v>
      </c>
      <c r="C4" s="210"/>
      <c r="D4" s="210"/>
      <c r="E4" s="210"/>
    </row>
    <row r="5" spans="1:5" x14ac:dyDescent="0.25">
      <c r="B5" s="210" t="s">
        <v>52</v>
      </c>
      <c r="C5" s="210"/>
      <c r="D5" s="210"/>
    </row>
    <row r="7" spans="1:5" s="61" customFormat="1" x14ac:dyDescent="0.25">
      <c r="B7" s="44" t="s">
        <v>21</v>
      </c>
      <c r="C7" s="45">
        <f>+'02'!C7</f>
        <v>45657</v>
      </c>
      <c r="D7" s="45">
        <f>+'02'!D7</f>
        <v>45291</v>
      </c>
    </row>
    <row r="8" spans="1:5" s="61" customFormat="1" x14ac:dyDescent="0.25">
      <c r="B8" s="108" t="s">
        <v>30</v>
      </c>
      <c r="C8" s="98">
        <v>72400.779999999912</v>
      </c>
      <c r="D8" s="98">
        <v>141043.85999999999</v>
      </c>
    </row>
    <row r="9" spans="1:5" s="61" customFormat="1" x14ac:dyDescent="0.25">
      <c r="B9" s="109" t="s">
        <v>22</v>
      </c>
      <c r="C9" s="110"/>
      <c r="D9" s="110"/>
    </row>
    <row r="10" spans="1:5" s="61" customFormat="1" x14ac:dyDescent="0.25">
      <c r="B10" s="109" t="s">
        <v>23</v>
      </c>
      <c r="C10" s="111"/>
      <c r="D10" s="111"/>
    </row>
    <row r="11" spans="1:5" x14ac:dyDescent="0.25">
      <c r="B11" s="88" t="s">
        <v>168</v>
      </c>
      <c r="C11" s="96">
        <v>568616.32999999996</v>
      </c>
      <c r="D11" s="96">
        <v>620143.92999999993</v>
      </c>
    </row>
    <row r="12" spans="1:5" x14ac:dyDescent="0.25">
      <c r="B12" s="88" t="s">
        <v>169</v>
      </c>
      <c r="C12" s="96">
        <v>142015.23000000001</v>
      </c>
      <c r="D12" s="96">
        <v>-391958.81</v>
      </c>
    </row>
    <row r="13" spans="1:5" x14ac:dyDescent="0.25">
      <c r="B13" s="88" t="s">
        <v>170</v>
      </c>
      <c r="C13" s="96">
        <v>-974610.36000000034</v>
      </c>
      <c r="D13" s="96">
        <v>0</v>
      </c>
    </row>
    <row r="14" spans="1:5" s="61" customFormat="1" x14ac:dyDescent="0.25">
      <c r="B14" s="112" t="s">
        <v>24</v>
      </c>
      <c r="C14" s="111"/>
      <c r="D14" s="111"/>
    </row>
    <row r="15" spans="1:5" x14ac:dyDescent="0.25">
      <c r="B15" s="88" t="s">
        <v>31</v>
      </c>
      <c r="C15" s="96">
        <v>-82697.059999999983</v>
      </c>
      <c r="D15" s="96">
        <v>-89915.000000000015</v>
      </c>
    </row>
    <row r="16" spans="1:5" s="42" customFormat="1" ht="30" x14ac:dyDescent="0.25">
      <c r="B16" s="114" t="s">
        <v>25</v>
      </c>
      <c r="C16" s="115">
        <f>SUM(C9:C15)</f>
        <v>-346675.86000000039</v>
      </c>
      <c r="D16" s="115">
        <f>SUM(D9:D15)</f>
        <v>138270.11999999994</v>
      </c>
    </row>
    <row r="17" spans="2:4" ht="6.75" customHeight="1" x14ac:dyDescent="0.25">
      <c r="B17" s="88"/>
      <c r="C17" s="94"/>
      <c r="D17" s="94"/>
    </row>
    <row r="18" spans="2:4" s="61" customFormat="1" x14ac:dyDescent="0.25">
      <c r="B18" s="109" t="s">
        <v>26</v>
      </c>
      <c r="C18" s="111"/>
      <c r="D18" s="111"/>
    </row>
    <row r="19" spans="2:4" x14ac:dyDescent="0.25">
      <c r="B19" s="88" t="s">
        <v>27</v>
      </c>
      <c r="C19" s="96">
        <v>0</v>
      </c>
      <c r="D19" s="96">
        <v>0</v>
      </c>
    </row>
    <row r="20" spans="2:4" x14ac:dyDescent="0.25">
      <c r="B20" s="113" t="s">
        <v>103</v>
      </c>
      <c r="C20" s="96">
        <v>-475999.99999999994</v>
      </c>
      <c r="D20" s="96">
        <v>-476000.00000000006</v>
      </c>
    </row>
    <row r="21" spans="2:4" x14ac:dyDescent="0.25">
      <c r="B21" s="88" t="s">
        <v>125</v>
      </c>
      <c r="C21" s="96">
        <v>-55702.690000000133</v>
      </c>
      <c r="D21" s="96">
        <v>269086.80000000005</v>
      </c>
    </row>
    <row r="22" spans="2:4" x14ac:dyDescent="0.25">
      <c r="B22" s="88" t="s">
        <v>17</v>
      </c>
      <c r="C22" s="97">
        <v>1777337.7100000009</v>
      </c>
      <c r="D22" s="97">
        <v>0</v>
      </c>
    </row>
    <row r="23" spans="2:4" s="40" customFormat="1" ht="30" x14ac:dyDescent="0.25">
      <c r="B23" s="116" t="s">
        <v>28</v>
      </c>
      <c r="C23" s="115">
        <f>SUM(C19:C22)</f>
        <v>1245635.0200000009</v>
      </c>
      <c r="D23" s="115">
        <f>SUM(D19:D22)</f>
        <v>-206913.2</v>
      </c>
    </row>
    <row r="24" spans="2:4" ht="6.75" customHeight="1" x14ac:dyDescent="0.25">
      <c r="B24" s="88"/>
      <c r="C24" s="117"/>
      <c r="D24" s="117"/>
    </row>
    <row r="25" spans="2:4" s="61" customFormat="1" x14ac:dyDescent="0.25">
      <c r="B25" s="108" t="s">
        <v>29</v>
      </c>
      <c r="C25" s="118">
        <f>+C8+C16+C23</f>
        <v>971359.94000000041</v>
      </c>
      <c r="D25" s="118">
        <f>+D8+D16+D23</f>
        <v>72400.779999999912</v>
      </c>
    </row>
    <row r="26" spans="2:4" x14ac:dyDescent="0.25">
      <c r="D26" s="102"/>
    </row>
    <row r="27" spans="2:4" x14ac:dyDescent="0.25">
      <c r="B27" s="211" t="s">
        <v>65</v>
      </c>
      <c r="C27" s="211"/>
      <c r="D27" s="211"/>
    </row>
    <row r="28" spans="2:4" x14ac:dyDescent="0.25">
      <c r="D28" s="102"/>
    </row>
    <row r="29" spans="2:4" x14ac:dyDescent="0.25">
      <c r="D29" s="120"/>
    </row>
    <row r="30" spans="2:4" x14ac:dyDescent="0.25">
      <c r="D30" s="121"/>
    </row>
    <row r="31" spans="2:4" x14ac:dyDescent="0.25">
      <c r="D31" s="121"/>
    </row>
  </sheetData>
  <mergeCells count="5">
    <mergeCell ref="B2:D2"/>
    <mergeCell ref="B3:D3"/>
    <mergeCell ref="B5:D5"/>
    <mergeCell ref="B27:D27"/>
    <mergeCell ref="B4:E4"/>
  </mergeCells>
  <hyperlinks>
    <hyperlink ref="A1" location="INDICE!A1" display="INDICE" xr:uid="{1DF3464F-69F6-4EBF-B426-D66A3EBFD213}"/>
  </hyperlinks>
  <pageMargins left="0.7" right="0.7" top="0.75" bottom="0.75" header="0.3" footer="0.3"/>
  <ignoredErrors>
    <ignoredError sqref="C16:D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F193"/>
  <sheetViews>
    <sheetView showGridLines="0" tabSelected="1" topLeftCell="A83" zoomScaleNormal="100" workbookViewId="0">
      <selection activeCell="B90" sqref="B90:F92"/>
    </sheetView>
  </sheetViews>
  <sheetFormatPr baseColWidth="10" defaultColWidth="11.42578125" defaultRowHeight="15" x14ac:dyDescent="0.25"/>
  <cols>
    <col min="1" max="1" width="3.5703125" style="1" customWidth="1"/>
    <col min="2" max="2" width="35" style="1" customWidth="1"/>
    <col min="3" max="5" width="19.28515625" style="1" customWidth="1"/>
    <col min="6" max="6" width="25" style="1" bestFit="1" customWidth="1"/>
    <col min="7" max="7" width="3.5703125" style="1" customWidth="1"/>
    <col min="8" max="16384" width="11.42578125" style="1"/>
  </cols>
  <sheetData>
    <row r="1" spans="1:6" x14ac:dyDescent="0.25">
      <c r="A1" s="39" t="s">
        <v>66</v>
      </c>
    </row>
    <row r="2" spans="1:6" x14ac:dyDescent="0.25">
      <c r="B2" s="208" t="s">
        <v>63</v>
      </c>
      <c r="C2" s="208"/>
      <c r="D2" s="208"/>
      <c r="E2" s="208"/>
      <c r="F2" s="208"/>
    </row>
    <row r="3" spans="1:6" x14ac:dyDescent="0.25">
      <c r="B3" s="229" t="s">
        <v>46</v>
      </c>
      <c r="C3" s="229"/>
      <c r="D3" s="229"/>
      <c r="E3" s="229"/>
      <c r="F3" s="229"/>
    </row>
    <row r="4" spans="1:6" x14ac:dyDescent="0.25">
      <c r="B4" s="216" t="s">
        <v>47</v>
      </c>
      <c r="C4" s="216"/>
      <c r="D4" s="216"/>
      <c r="E4" s="216"/>
      <c r="F4" s="216"/>
    </row>
    <row r="5" spans="1:6" ht="16.5" customHeight="1" x14ac:dyDescent="0.25">
      <c r="B5" s="230" t="s">
        <v>121</v>
      </c>
      <c r="C5" s="230"/>
      <c r="D5" s="230"/>
      <c r="E5" s="230"/>
      <c r="F5" s="230"/>
    </row>
    <row r="6" spans="1:6" x14ac:dyDescent="0.25">
      <c r="B6" s="230"/>
      <c r="C6" s="230"/>
      <c r="D6" s="230"/>
      <c r="E6" s="230"/>
      <c r="F6" s="230"/>
    </row>
    <row r="7" spans="1:6" x14ac:dyDescent="0.25">
      <c r="B7" s="230"/>
      <c r="C7" s="230"/>
      <c r="D7" s="230"/>
      <c r="E7" s="230"/>
      <c r="F7" s="230"/>
    </row>
    <row r="8" spans="1:6" x14ac:dyDescent="0.25">
      <c r="B8" s="230"/>
      <c r="C8" s="230"/>
      <c r="D8" s="230"/>
      <c r="E8" s="230"/>
      <c r="F8" s="230"/>
    </row>
    <row r="9" spans="1:6" x14ac:dyDescent="0.25">
      <c r="B9" s="230"/>
      <c r="C9" s="230"/>
      <c r="D9" s="230"/>
      <c r="E9" s="230"/>
      <c r="F9" s="230"/>
    </row>
    <row r="10" spans="1:6" x14ac:dyDescent="0.25">
      <c r="B10" s="230"/>
      <c r="C10" s="230"/>
      <c r="D10" s="230"/>
      <c r="E10" s="230"/>
      <c r="F10" s="230"/>
    </row>
    <row r="11" spans="1:6" ht="23.25" customHeight="1" x14ac:dyDescent="0.25">
      <c r="B11" s="230"/>
      <c r="C11" s="230"/>
      <c r="D11" s="230"/>
      <c r="E11" s="230"/>
      <c r="F11" s="230"/>
    </row>
    <row r="13" spans="1:6" x14ac:dyDescent="0.25">
      <c r="B13" s="216" t="s">
        <v>48</v>
      </c>
      <c r="C13" s="216"/>
      <c r="D13" s="216"/>
      <c r="E13" s="216"/>
      <c r="F13" s="216"/>
    </row>
    <row r="15" spans="1:6" x14ac:dyDescent="0.25">
      <c r="B15" s="216" t="s">
        <v>49</v>
      </c>
      <c r="C15" s="216"/>
      <c r="D15" s="216"/>
      <c r="E15" s="216"/>
      <c r="F15" s="216"/>
    </row>
    <row r="16" spans="1:6" x14ac:dyDescent="0.25">
      <c r="B16" s="217" t="s">
        <v>122</v>
      </c>
      <c r="C16" s="217"/>
      <c r="D16" s="217"/>
      <c r="E16" s="217"/>
      <c r="F16" s="217"/>
    </row>
    <row r="17" spans="2:6" x14ac:dyDescent="0.25">
      <c r="B17" s="217"/>
      <c r="C17" s="217"/>
      <c r="D17" s="217"/>
      <c r="E17" s="217"/>
      <c r="F17" s="217"/>
    </row>
    <row r="18" spans="2:6" x14ac:dyDescent="0.25">
      <c r="B18" s="217"/>
      <c r="C18" s="217"/>
      <c r="D18" s="217"/>
      <c r="E18" s="217"/>
      <c r="F18" s="217"/>
    </row>
    <row r="19" spans="2:6" x14ac:dyDescent="0.25">
      <c r="B19" s="217"/>
      <c r="C19" s="217"/>
      <c r="D19" s="217"/>
      <c r="E19" s="217"/>
      <c r="F19" s="217"/>
    </row>
    <row r="20" spans="2:6" x14ac:dyDescent="0.25">
      <c r="B20" s="217"/>
      <c r="C20" s="217"/>
      <c r="D20" s="217"/>
      <c r="E20" s="217"/>
      <c r="F20" s="217"/>
    </row>
    <row r="21" spans="2:6" x14ac:dyDescent="0.25">
      <c r="B21" s="217"/>
      <c r="C21" s="217"/>
      <c r="D21" s="217"/>
      <c r="E21" s="217"/>
      <c r="F21" s="217"/>
    </row>
    <row r="22" spans="2:6" x14ac:dyDescent="0.25">
      <c r="B22" s="217"/>
      <c r="C22" s="217"/>
      <c r="D22" s="217"/>
      <c r="E22" s="217"/>
      <c r="F22" s="217"/>
    </row>
    <row r="23" spans="2:6" x14ac:dyDescent="0.25">
      <c r="B23" s="217"/>
      <c r="C23" s="217"/>
      <c r="D23" s="217"/>
      <c r="E23" s="217"/>
      <c r="F23" s="217"/>
    </row>
    <row r="24" spans="2:6" x14ac:dyDescent="0.25">
      <c r="B24" s="217"/>
      <c r="C24" s="217"/>
      <c r="D24" s="217"/>
      <c r="E24" s="217"/>
      <c r="F24" s="217"/>
    </row>
    <row r="25" spans="2:6" x14ac:dyDescent="0.25">
      <c r="B25" s="217"/>
      <c r="C25" s="217"/>
      <c r="D25" s="217"/>
      <c r="E25" s="217"/>
      <c r="F25" s="217"/>
    </row>
    <row r="26" spans="2:6" x14ac:dyDescent="0.25">
      <c r="B26" s="217"/>
      <c r="C26" s="217"/>
      <c r="D26" s="217"/>
      <c r="E26" s="217"/>
      <c r="F26" s="217"/>
    </row>
    <row r="27" spans="2:6" x14ac:dyDescent="0.25">
      <c r="B27" s="217"/>
      <c r="C27" s="217"/>
      <c r="D27" s="217"/>
      <c r="E27" s="217"/>
      <c r="F27" s="217"/>
    </row>
    <row r="28" spans="2:6" x14ac:dyDescent="0.25">
      <c r="B28" s="217"/>
      <c r="C28" s="217"/>
      <c r="D28" s="217"/>
      <c r="E28" s="217"/>
      <c r="F28" s="217"/>
    </row>
    <row r="29" spans="2:6" x14ac:dyDescent="0.25">
      <c r="B29" s="217"/>
      <c r="C29" s="217"/>
      <c r="D29" s="217"/>
      <c r="E29" s="217"/>
      <c r="F29" s="217"/>
    </row>
    <row r="30" spans="2:6" x14ac:dyDescent="0.25">
      <c r="B30" s="217"/>
      <c r="C30" s="217"/>
      <c r="D30" s="217"/>
      <c r="E30" s="217"/>
      <c r="F30" s="217"/>
    </row>
    <row r="31" spans="2:6" x14ac:dyDescent="0.25">
      <c r="B31" s="217"/>
      <c r="C31" s="217"/>
      <c r="D31" s="217"/>
      <c r="E31" s="217"/>
      <c r="F31" s="217"/>
    </row>
    <row r="32" spans="2:6" x14ac:dyDescent="0.25">
      <c r="B32" s="217"/>
      <c r="C32" s="217"/>
      <c r="D32" s="217"/>
      <c r="E32" s="217"/>
      <c r="F32" s="217"/>
    </row>
    <row r="33" spans="2:6" x14ac:dyDescent="0.25">
      <c r="B33" s="217"/>
      <c r="C33" s="217"/>
      <c r="D33" s="217"/>
      <c r="E33" s="217"/>
      <c r="F33" s="217"/>
    </row>
    <row r="34" spans="2:6" x14ac:dyDescent="0.25">
      <c r="B34" s="217"/>
      <c r="C34" s="217"/>
      <c r="D34" s="217"/>
      <c r="E34" s="217"/>
      <c r="F34" s="217"/>
    </row>
    <row r="35" spans="2:6" x14ac:dyDescent="0.25">
      <c r="B35" s="217"/>
      <c r="C35" s="217"/>
      <c r="D35" s="217"/>
      <c r="E35" s="217"/>
      <c r="F35" s="217"/>
    </row>
    <row r="36" spans="2:6" x14ac:dyDescent="0.25">
      <c r="B36" s="217"/>
      <c r="C36" s="217"/>
      <c r="D36" s="217"/>
      <c r="E36" s="217"/>
      <c r="F36" s="217"/>
    </row>
    <row r="37" spans="2:6" x14ac:dyDescent="0.25">
      <c r="B37" s="217"/>
      <c r="C37" s="217"/>
      <c r="D37" s="217"/>
      <c r="E37" s="217"/>
      <c r="F37" s="217"/>
    </row>
    <row r="38" spans="2:6" x14ac:dyDescent="0.25">
      <c r="B38" s="217"/>
      <c r="C38" s="217"/>
      <c r="D38" s="217"/>
      <c r="E38" s="217"/>
      <c r="F38" s="217"/>
    </row>
    <row r="39" spans="2:6" x14ac:dyDescent="0.25">
      <c r="B39" s="217"/>
      <c r="C39" s="217"/>
      <c r="D39" s="217"/>
      <c r="E39" s="217"/>
      <c r="F39" s="217"/>
    </row>
    <row r="40" spans="2:6" x14ac:dyDescent="0.25">
      <c r="B40" s="217"/>
      <c r="C40" s="217"/>
      <c r="D40" s="217"/>
      <c r="E40" s="217"/>
      <c r="F40" s="217"/>
    </row>
    <row r="41" spans="2:6" x14ac:dyDescent="0.25">
      <c r="B41" s="217"/>
      <c r="C41" s="217"/>
      <c r="D41" s="217"/>
      <c r="E41" s="217"/>
      <c r="F41" s="217"/>
    </row>
    <row r="42" spans="2:6" x14ac:dyDescent="0.25">
      <c r="B42" s="217"/>
      <c r="C42" s="217"/>
      <c r="D42" s="217"/>
      <c r="E42" s="217"/>
      <c r="F42" s="217"/>
    </row>
    <row r="43" spans="2:6" x14ac:dyDescent="0.25">
      <c r="B43" s="217"/>
      <c r="C43" s="217"/>
      <c r="D43" s="217"/>
      <c r="E43" s="217"/>
      <c r="F43" s="217"/>
    </row>
    <row r="44" spans="2:6" x14ac:dyDescent="0.25">
      <c r="B44" s="216" t="s">
        <v>67</v>
      </c>
      <c r="C44" s="216"/>
      <c r="D44" s="216"/>
      <c r="E44" s="216"/>
      <c r="F44" s="216"/>
    </row>
    <row r="45" spans="2:6" x14ac:dyDescent="0.25">
      <c r="B45" s="217" t="s">
        <v>124</v>
      </c>
      <c r="C45" s="217"/>
      <c r="D45" s="217"/>
      <c r="E45" s="217"/>
      <c r="F45" s="217"/>
    </row>
    <row r="46" spans="2:6" x14ac:dyDescent="0.25">
      <c r="B46" s="217"/>
      <c r="C46" s="217"/>
      <c r="D46" s="217"/>
      <c r="E46" s="217"/>
      <c r="F46" s="217"/>
    </row>
    <row r="47" spans="2:6" x14ac:dyDescent="0.25">
      <c r="B47" s="41"/>
      <c r="C47" s="41"/>
      <c r="D47" s="41"/>
      <c r="E47" s="41"/>
      <c r="F47" s="41"/>
    </row>
    <row r="48" spans="2:6" x14ac:dyDescent="0.25">
      <c r="B48" s="231" t="s">
        <v>68</v>
      </c>
      <c r="C48" s="231"/>
      <c r="D48" s="231"/>
      <c r="E48" s="231"/>
      <c r="F48" s="231"/>
    </row>
    <row r="50" spans="2:6" x14ac:dyDescent="0.25">
      <c r="B50" s="217" t="s">
        <v>126</v>
      </c>
      <c r="C50" s="217"/>
      <c r="D50" s="217"/>
      <c r="E50" s="217"/>
      <c r="F50" s="217"/>
    </row>
    <row r="51" spans="2:6" x14ac:dyDescent="0.25">
      <c r="B51" s="217"/>
      <c r="C51" s="217"/>
      <c r="D51" s="217"/>
      <c r="E51" s="217"/>
      <c r="F51" s="217"/>
    </row>
    <row r="52" spans="2:6" ht="24.6" customHeight="1" x14ac:dyDescent="0.25">
      <c r="B52" s="217"/>
      <c r="C52" s="217"/>
      <c r="D52" s="217"/>
      <c r="E52" s="217"/>
      <c r="F52" s="217"/>
    </row>
    <row r="53" spans="2:6" x14ac:dyDescent="0.25">
      <c r="B53" s="217" t="s">
        <v>143</v>
      </c>
      <c r="C53" s="217"/>
      <c r="D53" s="217"/>
      <c r="E53" s="217"/>
      <c r="F53" s="217"/>
    </row>
    <row r="54" spans="2:6" x14ac:dyDescent="0.25">
      <c r="B54" s="217"/>
      <c r="C54" s="217"/>
      <c r="D54" s="217"/>
      <c r="E54" s="217"/>
      <c r="F54" s="217"/>
    </row>
    <row r="55" spans="2:6" x14ac:dyDescent="0.25">
      <c r="B55" s="217" t="s">
        <v>120</v>
      </c>
      <c r="C55" s="217"/>
      <c r="D55" s="217"/>
      <c r="E55" s="217"/>
      <c r="F55" s="217"/>
    </row>
    <row r="56" spans="2:6" x14ac:dyDescent="0.25">
      <c r="B56" s="217"/>
      <c r="C56" s="217"/>
      <c r="D56" s="217"/>
      <c r="E56" s="217"/>
      <c r="F56" s="217"/>
    </row>
    <row r="57" spans="2:6" x14ac:dyDescent="0.25">
      <c r="B57" s="217" t="s">
        <v>71</v>
      </c>
      <c r="C57" s="217"/>
      <c r="D57" s="217"/>
      <c r="E57" s="217"/>
      <c r="F57" s="217"/>
    </row>
    <row r="58" spans="2:6" x14ac:dyDescent="0.25">
      <c r="B58" s="217"/>
      <c r="C58" s="217"/>
      <c r="D58" s="217"/>
      <c r="E58" s="217"/>
      <c r="F58" s="217"/>
    </row>
    <row r="59" spans="2:6" x14ac:dyDescent="0.25">
      <c r="B59" s="223" t="s">
        <v>72</v>
      </c>
      <c r="C59" s="223"/>
      <c r="D59" s="223"/>
      <c r="E59" s="223"/>
      <c r="F59" s="223"/>
    </row>
    <row r="60" spans="2:6" x14ac:dyDescent="0.25">
      <c r="B60" s="223"/>
      <c r="C60" s="223"/>
      <c r="D60" s="223"/>
      <c r="E60" s="223"/>
      <c r="F60" s="223"/>
    </row>
    <row r="61" spans="2:6" x14ac:dyDescent="0.25">
      <c r="B61" s="43"/>
      <c r="C61" s="43"/>
      <c r="D61" s="43"/>
      <c r="E61" s="43"/>
      <c r="F61" s="43"/>
    </row>
    <row r="62" spans="2:6" x14ac:dyDescent="0.25">
      <c r="B62" s="44" t="s">
        <v>21</v>
      </c>
      <c r="C62" s="45">
        <v>45657</v>
      </c>
      <c r="D62" s="45">
        <v>45199</v>
      </c>
      <c r="E62" s="45" t="s">
        <v>128</v>
      </c>
    </row>
    <row r="63" spans="2:6" x14ac:dyDescent="0.25">
      <c r="B63" s="46" t="s">
        <v>69</v>
      </c>
      <c r="C63" s="47">
        <v>7812.22</v>
      </c>
      <c r="D63" s="47">
        <v>7263.59</v>
      </c>
      <c r="E63" s="47">
        <v>7263.59</v>
      </c>
    </row>
    <row r="64" spans="2:6" x14ac:dyDescent="0.25">
      <c r="B64" s="46" t="s">
        <v>70</v>
      </c>
      <c r="C64" s="47">
        <v>7843.41</v>
      </c>
      <c r="D64" s="47">
        <v>7283.62</v>
      </c>
      <c r="E64" s="47">
        <v>7283.62</v>
      </c>
    </row>
    <row r="66" spans="2:6" x14ac:dyDescent="0.25">
      <c r="B66" s="216" t="s">
        <v>73</v>
      </c>
      <c r="C66" s="216"/>
      <c r="D66" s="216"/>
      <c r="E66" s="216"/>
      <c r="F66" s="216"/>
    </row>
    <row r="68" spans="2:6" x14ac:dyDescent="0.25">
      <c r="B68" s="224" t="s">
        <v>74</v>
      </c>
      <c r="C68" s="226" t="s">
        <v>75</v>
      </c>
      <c r="D68" s="227"/>
      <c r="E68" s="224" t="s">
        <v>76</v>
      </c>
      <c r="F68" s="224" t="s">
        <v>144</v>
      </c>
    </row>
    <row r="69" spans="2:6" x14ac:dyDescent="0.25">
      <c r="B69" s="225"/>
      <c r="C69" s="48" t="s">
        <v>77</v>
      </c>
      <c r="D69" s="49" t="s">
        <v>78</v>
      </c>
      <c r="E69" s="228"/>
      <c r="F69" s="228"/>
    </row>
    <row r="70" spans="2:6" x14ac:dyDescent="0.25">
      <c r="B70" s="50" t="s">
        <v>79</v>
      </c>
      <c r="C70" s="51"/>
      <c r="D70" s="52"/>
      <c r="E70" s="52"/>
      <c r="F70" s="52"/>
    </row>
    <row r="71" spans="2:6" x14ac:dyDescent="0.25">
      <c r="B71" s="53" t="s">
        <v>80</v>
      </c>
      <c r="C71" s="54" t="s">
        <v>81</v>
      </c>
      <c r="D71" s="55">
        <v>971359.93999999948</v>
      </c>
      <c r="E71" s="55">
        <v>7812.22</v>
      </c>
      <c r="F71" s="56">
        <v>7588477550.4667959</v>
      </c>
    </row>
    <row r="72" spans="2:6" x14ac:dyDescent="0.25">
      <c r="B72" s="53" t="s">
        <v>50</v>
      </c>
      <c r="C72" s="54" t="s">
        <v>81</v>
      </c>
      <c r="D72" s="55">
        <v>9759103.75</v>
      </c>
      <c r="E72" s="55">
        <v>7812.22</v>
      </c>
      <c r="F72" s="56">
        <v>76240265497.824997</v>
      </c>
    </row>
    <row r="73" spans="2:6" x14ac:dyDescent="0.25">
      <c r="B73" s="53" t="s">
        <v>146</v>
      </c>
      <c r="C73" s="54" t="s">
        <v>81</v>
      </c>
      <c r="D73" s="55">
        <v>57917.329999999958</v>
      </c>
      <c r="E73" s="55">
        <v>7812.22</v>
      </c>
      <c r="F73" s="56">
        <v>452462923.7725997</v>
      </c>
    </row>
    <row r="74" spans="2:6" x14ac:dyDescent="0.25">
      <c r="B74" s="53" t="s">
        <v>147</v>
      </c>
      <c r="C74" s="54" t="s">
        <v>81</v>
      </c>
      <c r="D74" s="55">
        <v>839930.09</v>
      </c>
      <c r="E74" s="55">
        <v>7812.22</v>
      </c>
      <c r="F74" s="56">
        <v>6561718647.6997995</v>
      </c>
    </row>
    <row r="75" spans="2:6" s="61" customFormat="1" x14ac:dyDescent="0.25">
      <c r="B75" s="57" t="s">
        <v>109</v>
      </c>
      <c r="C75" s="58"/>
      <c r="D75" s="59">
        <f>SUM(D71:D74)</f>
        <v>11628311.109999999</v>
      </c>
      <c r="E75" s="59"/>
      <c r="F75" s="60">
        <f>SUM(F71:F74)</f>
        <v>90842924619.764191</v>
      </c>
    </row>
    <row r="76" spans="2:6" x14ac:dyDescent="0.25">
      <c r="B76" s="62" t="s">
        <v>82</v>
      </c>
      <c r="C76" s="52"/>
      <c r="D76" s="63"/>
      <c r="E76" s="64"/>
      <c r="F76" s="56"/>
    </row>
    <row r="77" spans="2:6" x14ac:dyDescent="0.25">
      <c r="B77" s="65" t="s">
        <v>148</v>
      </c>
      <c r="C77" s="66" t="s">
        <v>81</v>
      </c>
      <c r="D77" s="55">
        <v>389573.18999999994</v>
      </c>
      <c r="E77" s="64">
        <v>7843.41</v>
      </c>
      <c r="F77" s="56">
        <v>3055582254.1778994</v>
      </c>
    </row>
    <row r="78" spans="2:6" x14ac:dyDescent="0.25">
      <c r="B78" s="65" t="s">
        <v>108</v>
      </c>
      <c r="C78" s="66" t="s">
        <v>81</v>
      </c>
      <c r="D78" s="55">
        <v>265495.42999999993</v>
      </c>
      <c r="E78" s="64">
        <v>7843.41</v>
      </c>
      <c r="F78" s="56">
        <v>2082389510.6162994</v>
      </c>
    </row>
    <row r="79" spans="2:6" x14ac:dyDescent="0.25">
      <c r="B79" s="65" t="s">
        <v>149</v>
      </c>
      <c r="C79" s="66" t="s">
        <v>81</v>
      </c>
      <c r="D79" s="55">
        <v>2000000</v>
      </c>
      <c r="E79" s="64">
        <v>7843.41</v>
      </c>
      <c r="F79" s="56">
        <v>15686820000</v>
      </c>
    </row>
    <row r="80" spans="2:6" x14ac:dyDescent="0.25">
      <c r="B80" s="65" t="s">
        <v>150</v>
      </c>
      <c r="C80" s="66" t="s">
        <v>81</v>
      </c>
      <c r="D80" s="55">
        <v>395261.12</v>
      </c>
      <c r="E80" s="64">
        <v>7843.41</v>
      </c>
      <c r="F80" s="56">
        <v>3100195021.2192001</v>
      </c>
    </row>
    <row r="81" spans="2:6" x14ac:dyDescent="0.25">
      <c r="B81" s="67" t="s">
        <v>41</v>
      </c>
      <c r="C81" s="68" t="s">
        <v>81</v>
      </c>
      <c r="D81" s="59">
        <f>SUM(D77:D80)</f>
        <v>3050329.74</v>
      </c>
      <c r="E81" s="69"/>
      <c r="F81" s="60">
        <f>SUM(F77:F80)</f>
        <v>23924986786.013397</v>
      </c>
    </row>
    <row r="82" spans="2:6" x14ac:dyDescent="0.25">
      <c r="B82" s="70" t="s">
        <v>110</v>
      </c>
      <c r="C82" s="71" t="s">
        <v>81</v>
      </c>
      <c r="D82" s="72">
        <f>+D75-D81</f>
        <v>8577981.3699999992</v>
      </c>
      <c r="E82" s="73"/>
      <c r="F82" s="74"/>
    </row>
    <row r="84" spans="2:6" x14ac:dyDescent="0.25">
      <c r="B84" s="216" t="s">
        <v>127</v>
      </c>
      <c r="C84" s="216"/>
      <c r="D84" s="216"/>
      <c r="E84" s="216"/>
      <c r="F84" s="216"/>
    </row>
    <row r="86" spans="2:6" x14ac:dyDescent="0.25">
      <c r="B86" s="1" t="s">
        <v>140</v>
      </c>
    </row>
    <row r="88" spans="2:6" x14ac:dyDescent="0.25">
      <c r="B88" s="218" t="s">
        <v>84</v>
      </c>
      <c r="C88" s="218"/>
      <c r="D88" s="218"/>
      <c r="E88" s="218"/>
      <c r="F88" s="218"/>
    </row>
    <row r="89" spans="2:6" x14ac:dyDescent="0.25">
      <c r="B89" s="75"/>
      <c r="C89" s="75"/>
      <c r="D89" s="75"/>
      <c r="E89" s="75"/>
      <c r="F89" s="75"/>
    </row>
    <row r="90" spans="2:6" x14ac:dyDescent="0.25">
      <c r="B90" s="223" t="s">
        <v>186</v>
      </c>
      <c r="C90" s="223"/>
      <c r="D90" s="223"/>
      <c r="E90" s="223"/>
      <c r="F90" s="223"/>
    </row>
    <row r="91" spans="2:6" x14ac:dyDescent="0.25">
      <c r="B91" s="223"/>
      <c r="C91" s="223"/>
      <c r="D91" s="223"/>
      <c r="E91" s="223"/>
      <c r="F91" s="223"/>
    </row>
    <row r="92" spans="2:6" x14ac:dyDescent="0.25">
      <c r="B92" s="223"/>
      <c r="C92" s="223"/>
      <c r="D92" s="223"/>
      <c r="E92" s="223"/>
      <c r="F92" s="223"/>
    </row>
    <row r="94" spans="2:6" x14ac:dyDescent="0.25">
      <c r="B94" s="219" t="s">
        <v>21</v>
      </c>
      <c r="C94" s="220"/>
      <c r="D94" s="45">
        <f>+'01'!C7</f>
        <v>45657</v>
      </c>
      <c r="E94" s="45">
        <f>+'01'!D7</f>
        <v>45291</v>
      </c>
    </row>
    <row r="95" spans="2:6" x14ac:dyDescent="0.25">
      <c r="B95" s="221" t="s">
        <v>9</v>
      </c>
      <c r="C95" s="222"/>
      <c r="D95" s="63">
        <v>83561.789999999994</v>
      </c>
      <c r="E95" s="63">
        <v>89860.44</v>
      </c>
    </row>
    <row r="96" spans="2:6" x14ac:dyDescent="0.25">
      <c r="B96" s="76" t="s">
        <v>111</v>
      </c>
      <c r="C96" s="77"/>
      <c r="D96" s="55">
        <v>30909.21</v>
      </c>
      <c r="E96" s="55">
        <v>30841.99</v>
      </c>
    </row>
    <row r="97" spans="2:6" x14ac:dyDescent="0.25">
      <c r="B97" s="219" t="s">
        <v>85</v>
      </c>
      <c r="C97" s="220"/>
      <c r="D97" s="79">
        <f>SUM(D95:D96)</f>
        <v>114471</v>
      </c>
      <c r="E97" s="79">
        <f>SUM(E95:E96)</f>
        <v>120702.43000000001</v>
      </c>
    </row>
    <row r="99" spans="2:6" x14ac:dyDescent="0.25">
      <c r="B99" s="216" t="s">
        <v>86</v>
      </c>
      <c r="C99" s="216"/>
      <c r="D99" s="216"/>
      <c r="E99" s="216"/>
      <c r="F99" s="216"/>
    </row>
    <row r="101" spans="2:6" ht="45" x14ac:dyDescent="0.25">
      <c r="B101" s="49" t="s">
        <v>87</v>
      </c>
      <c r="C101" s="49" t="s">
        <v>88</v>
      </c>
      <c r="D101" s="49" t="s">
        <v>89</v>
      </c>
      <c r="E101" s="49" t="s">
        <v>90</v>
      </c>
    </row>
    <row r="102" spans="2:6" x14ac:dyDescent="0.25">
      <c r="B102" s="80" t="s">
        <v>93</v>
      </c>
      <c r="C102" s="81"/>
      <c r="D102" s="81"/>
      <c r="E102" s="82"/>
    </row>
    <row r="103" spans="2:6" x14ac:dyDescent="0.25">
      <c r="B103" s="169" t="s">
        <v>129</v>
      </c>
      <c r="C103" s="63">
        <v>25278.575220588235</v>
      </c>
      <c r="D103" s="64">
        <v>6875772.46</v>
      </c>
      <c r="E103" s="56">
        <v>52</v>
      </c>
    </row>
    <row r="104" spans="2:6" x14ac:dyDescent="0.25">
      <c r="B104" s="88" t="s">
        <v>130</v>
      </c>
      <c r="C104" s="55">
        <v>25415.81</v>
      </c>
      <c r="D104" s="64">
        <v>6913100.3200000003</v>
      </c>
      <c r="E104" s="56">
        <v>52</v>
      </c>
    </row>
    <row r="105" spans="2:6" x14ac:dyDescent="0.25">
      <c r="B105" s="170" t="s">
        <v>131</v>
      </c>
      <c r="C105" s="171">
        <v>25555.986397058823</v>
      </c>
      <c r="D105" s="172">
        <v>6951228.2999999998</v>
      </c>
      <c r="E105" s="86">
        <v>52</v>
      </c>
    </row>
    <row r="106" spans="2:6" x14ac:dyDescent="0.25">
      <c r="B106" s="80" t="s">
        <v>132</v>
      </c>
      <c r="C106" s="81"/>
      <c r="D106" s="81"/>
      <c r="E106" s="82"/>
    </row>
    <row r="107" spans="2:6" x14ac:dyDescent="0.25">
      <c r="B107" s="169" t="s">
        <v>133</v>
      </c>
      <c r="C107" s="63">
        <v>25218.196360294118</v>
      </c>
      <c r="D107" s="64">
        <v>6859349.4100000001</v>
      </c>
      <c r="E107" s="56">
        <v>52</v>
      </c>
    </row>
    <row r="108" spans="2:6" x14ac:dyDescent="0.25">
      <c r="B108" s="88" t="s">
        <v>134</v>
      </c>
      <c r="C108" s="55">
        <v>25345.811066176473</v>
      </c>
      <c r="D108" s="64">
        <v>6894060.6100000003</v>
      </c>
      <c r="E108" s="56">
        <v>52</v>
      </c>
    </row>
    <row r="109" spans="2:6" x14ac:dyDescent="0.25">
      <c r="B109" s="170" t="s">
        <v>135</v>
      </c>
      <c r="C109" s="171">
        <v>25485.792867647058</v>
      </c>
      <c r="D109" s="172">
        <v>6932135.6600000001</v>
      </c>
      <c r="E109" s="86">
        <v>52</v>
      </c>
    </row>
    <row r="110" spans="2:6" x14ac:dyDescent="0.25">
      <c r="B110" s="108" t="s">
        <v>136</v>
      </c>
      <c r="C110" s="126"/>
      <c r="D110" s="126"/>
      <c r="E110" s="108"/>
    </row>
    <row r="111" spans="2:6" x14ac:dyDescent="0.25">
      <c r="B111" s="169" t="s">
        <v>137</v>
      </c>
      <c r="C111" s="63">
        <v>25611.793713235296</v>
      </c>
      <c r="D111" s="63">
        <v>6966407.8900000006</v>
      </c>
      <c r="E111" s="184">
        <v>53</v>
      </c>
    </row>
    <row r="112" spans="2:6" x14ac:dyDescent="0.25">
      <c r="B112" s="88" t="s">
        <v>138</v>
      </c>
      <c r="C112" s="55">
        <v>24947.158553054665</v>
      </c>
      <c r="D112" s="55">
        <v>7758566.3100000005</v>
      </c>
      <c r="E112" s="185">
        <v>53</v>
      </c>
    </row>
    <row r="113" spans="2:6" x14ac:dyDescent="0.25">
      <c r="B113" s="170" t="s">
        <v>139</v>
      </c>
      <c r="C113" s="78">
        <v>25008.692040816328</v>
      </c>
      <c r="D113" s="78">
        <v>8577981.370000001</v>
      </c>
      <c r="E113" s="186">
        <v>53</v>
      </c>
    </row>
    <row r="114" spans="2:6" x14ac:dyDescent="0.25">
      <c r="C114" s="89"/>
      <c r="D114" s="90"/>
      <c r="E114" s="91"/>
    </row>
    <row r="115" spans="2:6" x14ac:dyDescent="0.25">
      <c r="B115" s="218" t="s">
        <v>91</v>
      </c>
      <c r="C115" s="218"/>
      <c r="D115" s="218"/>
      <c r="E115" s="218"/>
      <c r="F115" s="218"/>
    </row>
    <row r="116" spans="2:6" x14ac:dyDescent="0.25">
      <c r="B116" s="223" t="s">
        <v>172</v>
      </c>
      <c r="C116" s="223"/>
      <c r="D116" s="223"/>
      <c r="E116" s="223"/>
      <c r="F116" s="223"/>
    </row>
    <row r="117" spans="2:6" x14ac:dyDescent="0.25">
      <c r="B117" s="223"/>
      <c r="C117" s="223"/>
      <c r="D117" s="223"/>
      <c r="E117" s="223"/>
      <c r="F117" s="223"/>
    </row>
    <row r="119" spans="2:6" x14ac:dyDescent="0.25">
      <c r="B119" s="92" t="s">
        <v>92</v>
      </c>
      <c r="C119" s="93">
        <f>+D94</f>
        <v>45657</v>
      </c>
      <c r="D119" s="93">
        <f>+E94</f>
        <v>45291</v>
      </c>
    </row>
    <row r="120" spans="2:6" x14ac:dyDescent="0.25">
      <c r="B120" s="192" t="s">
        <v>116</v>
      </c>
      <c r="C120" s="94">
        <v>0</v>
      </c>
      <c r="D120" s="94">
        <v>62400.400000000023</v>
      </c>
    </row>
    <row r="121" spans="2:6" x14ac:dyDescent="0.25">
      <c r="B121" s="191" t="s">
        <v>117</v>
      </c>
      <c r="C121" s="96">
        <v>953237.89999999944</v>
      </c>
      <c r="D121" s="96">
        <v>10000</v>
      </c>
    </row>
    <row r="122" spans="2:6" x14ac:dyDescent="0.25">
      <c r="B122" s="95" t="s">
        <v>151</v>
      </c>
      <c r="C122" s="96">
        <v>18122.040000000037</v>
      </c>
      <c r="D122" s="96">
        <v>0.37999999988824129</v>
      </c>
    </row>
    <row r="123" spans="2:6" x14ac:dyDescent="0.25">
      <c r="B123" s="44" t="s">
        <v>85</v>
      </c>
      <c r="C123" s="98">
        <f>SUM(C120:C122)</f>
        <v>971359.93999999948</v>
      </c>
      <c r="D123" s="98">
        <f>SUM(D120:D122)</f>
        <v>72400.779999999912</v>
      </c>
    </row>
    <row r="124" spans="2:6" x14ac:dyDescent="0.25">
      <c r="B124" s="187"/>
      <c r="C124" s="99"/>
      <c r="D124" s="99"/>
    </row>
    <row r="125" spans="2:6" ht="15" customHeight="1" x14ac:dyDescent="0.25">
      <c r="B125" s="223" t="s">
        <v>165</v>
      </c>
      <c r="C125" s="223"/>
      <c r="D125" s="223"/>
      <c r="E125" s="223"/>
      <c r="F125" s="223"/>
    </row>
    <row r="126" spans="2:6" x14ac:dyDescent="0.25">
      <c r="B126" s="223"/>
      <c r="C126" s="223"/>
      <c r="D126" s="223"/>
      <c r="E126" s="223"/>
      <c r="F126" s="223"/>
    </row>
    <row r="128" spans="2:6" x14ac:dyDescent="0.25">
      <c r="B128" s="44" t="s">
        <v>92</v>
      </c>
      <c r="C128" s="93">
        <v>45657</v>
      </c>
      <c r="D128" s="93">
        <v>45291</v>
      </c>
    </row>
    <row r="129" spans="2:6" x14ac:dyDescent="0.25">
      <c r="B129" s="193" t="s">
        <v>146</v>
      </c>
      <c r="C129" s="94">
        <v>57917.329999999958</v>
      </c>
      <c r="D129" s="94">
        <v>0</v>
      </c>
    </row>
    <row r="130" spans="2:6" x14ac:dyDescent="0.25">
      <c r="B130" s="188" t="s">
        <v>85</v>
      </c>
      <c r="C130" s="98">
        <f>SUM(C129:C129)</f>
        <v>57917.329999999958</v>
      </c>
      <c r="D130" s="98">
        <f>SUM(D129:D129)</f>
        <v>0</v>
      </c>
    </row>
    <row r="131" spans="2:6" x14ac:dyDescent="0.25">
      <c r="B131" s="196"/>
      <c r="C131" s="197"/>
      <c r="D131" s="197"/>
    </row>
    <row r="132" spans="2:6" x14ac:dyDescent="0.25">
      <c r="B132" s="223" t="s">
        <v>166</v>
      </c>
      <c r="C132" s="223"/>
      <c r="D132" s="223"/>
      <c r="E132" s="223"/>
      <c r="F132" s="223"/>
    </row>
    <row r="133" spans="2:6" x14ac:dyDescent="0.25">
      <c r="B133" s="223"/>
      <c r="C133" s="223"/>
      <c r="D133" s="223"/>
      <c r="E133" s="223"/>
      <c r="F133" s="223"/>
    </row>
    <row r="135" spans="2:6" x14ac:dyDescent="0.25">
      <c r="B135" s="44" t="s">
        <v>92</v>
      </c>
      <c r="C135" s="93">
        <f>+C128</f>
        <v>45657</v>
      </c>
      <c r="D135" s="93">
        <f>+D128</f>
        <v>45291</v>
      </c>
    </row>
    <row r="136" spans="2:6" x14ac:dyDescent="0.25">
      <c r="B136" s="193" t="s">
        <v>164</v>
      </c>
      <c r="C136" s="94">
        <v>227977.72000000003</v>
      </c>
      <c r="D136" s="94">
        <v>176970.47</v>
      </c>
    </row>
    <row r="137" spans="2:6" x14ac:dyDescent="0.25">
      <c r="B137" s="188" t="s">
        <v>85</v>
      </c>
      <c r="C137" s="98">
        <f>SUM(C136:C136)</f>
        <v>227977.72000000003</v>
      </c>
      <c r="D137" s="98">
        <f>SUM(D136:D136)</f>
        <v>176970.47</v>
      </c>
    </row>
    <row r="138" spans="2:6" ht="15" customHeight="1" x14ac:dyDescent="0.25">
      <c r="B138" s="195"/>
      <c r="C138" s="99"/>
      <c r="E138" s="102"/>
    </row>
    <row r="139" spans="2:6" ht="15" customHeight="1" x14ac:dyDescent="0.25">
      <c r="B139" s="1" t="s">
        <v>173</v>
      </c>
    </row>
    <row r="140" spans="2:6" x14ac:dyDescent="0.25">
      <c r="B140" s="43"/>
      <c r="C140" s="43"/>
      <c r="D140" s="43"/>
      <c r="E140" s="43"/>
      <c r="F140" s="43"/>
    </row>
    <row r="141" spans="2:6" x14ac:dyDescent="0.25">
      <c r="B141" s="100" t="s">
        <v>83</v>
      </c>
      <c r="C141" s="100" t="s">
        <v>106</v>
      </c>
      <c r="D141" s="93">
        <f>+C119</f>
        <v>45657</v>
      </c>
      <c r="E141" s="93">
        <f>+D119</f>
        <v>45291</v>
      </c>
    </row>
    <row r="142" spans="2:6" x14ac:dyDescent="0.25">
      <c r="B142" s="193" t="s">
        <v>112</v>
      </c>
      <c r="C142" s="83" t="s">
        <v>113</v>
      </c>
      <c r="D142" s="156">
        <v>572433.88</v>
      </c>
      <c r="E142" s="156">
        <v>144769.17000000001</v>
      </c>
    </row>
    <row r="143" spans="2:6" x14ac:dyDescent="0.25">
      <c r="B143" s="193" t="s">
        <v>157</v>
      </c>
      <c r="C143" s="104" t="s">
        <v>158</v>
      </c>
      <c r="D143" s="156">
        <v>29556.670000000046</v>
      </c>
      <c r="E143" s="156">
        <v>0</v>
      </c>
    </row>
    <row r="144" spans="2:6" x14ac:dyDescent="0.25">
      <c r="B144" s="219" t="s">
        <v>85</v>
      </c>
      <c r="C144" s="220"/>
      <c r="D144" s="98">
        <f>SUM(D142:D143)</f>
        <v>601990.55000000005</v>
      </c>
      <c r="E144" s="98">
        <f>SUM(E142:E143)</f>
        <v>144769.17000000001</v>
      </c>
    </row>
    <row r="145" spans="2:6" x14ac:dyDescent="0.25">
      <c r="D145" s="102"/>
      <c r="E145" s="102"/>
    </row>
    <row r="146" spans="2:6" x14ac:dyDescent="0.25">
      <c r="B146" s="103" t="s">
        <v>159</v>
      </c>
      <c r="C146" s="103"/>
      <c r="D146" s="103"/>
    </row>
    <row r="147" spans="2:6" x14ac:dyDescent="0.25">
      <c r="B147" s="103"/>
      <c r="C147" s="103"/>
      <c r="D147" s="103"/>
    </row>
    <row r="148" spans="2:6" x14ac:dyDescent="0.25">
      <c r="B148" s="44" t="s">
        <v>92</v>
      </c>
      <c r="C148" s="45">
        <f>+D141</f>
        <v>45657</v>
      </c>
      <c r="D148" s="45">
        <f>+E141</f>
        <v>45291</v>
      </c>
    </row>
    <row r="149" spans="2:6" x14ac:dyDescent="0.25">
      <c r="B149" s="104" t="s">
        <v>114</v>
      </c>
      <c r="C149" s="105">
        <v>255533.60999999993</v>
      </c>
      <c r="D149" s="105">
        <v>281935.53000000009</v>
      </c>
    </row>
    <row r="150" spans="2:6" x14ac:dyDescent="0.25">
      <c r="B150" s="44" t="s">
        <v>85</v>
      </c>
      <c r="C150" s="106">
        <f>SUM(C149)</f>
        <v>255533.60999999993</v>
      </c>
      <c r="D150" s="106">
        <f>SUM(D149)</f>
        <v>281935.53000000009</v>
      </c>
    </row>
    <row r="151" spans="2:6" x14ac:dyDescent="0.25">
      <c r="C151" s="102"/>
    </row>
    <row r="152" spans="2:6" x14ac:dyDescent="0.25">
      <c r="B152" s="217" t="s">
        <v>160</v>
      </c>
      <c r="C152" s="217"/>
      <c r="D152" s="217"/>
      <c r="E152" s="217"/>
      <c r="F152" s="217"/>
    </row>
    <row r="153" spans="2:6" x14ac:dyDescent="0.25">
      <c r="B153" s="217"/>
      <c r="C153" s="217"/>
      <c r="D153" s="217"/>
      <c r="E153" s="217"/>
      <c r="F153" s="217"/>
    </row>
    <row r="155" spans="2:6" x14ac:dyDescent="0.25">
      <c r="B155" s="44" t="s">
        <v>92</v>
      </c>
      <c r="C155" s="45">
        <f>+C119</f>
        <v>45657</v>
      </c>
      <c r="D155" s="45">
        <f>+D119</f>
        <v>45291</v>
      </c>
    </row>
    <row r="156" spans="2:6" x14ac:dyDescent="0.25">
      <c r="B156" s="104" t="s">
        <v>161</v>
      </c>
      <c r="C156" s="105">
        <v>9146.5899999999965</v>
      </c>
      <c r="D156" s="105">
        <v>8281.859999999986</v>
      </c>
    </row>
    <row r="157" spans="2:6" x14ac:dyDescent="0.25">
      <c r="B157" s="44" t="s">
        <v>85</v>
      </c>
      <c r="C157" s="106">
        <f>SUM(C156)</f>
        <v>9146.5899999999965</v>
      </c>
      <c r="D157" s="106">
        <f>SUM(D156)</f>
        <v>8281.859999999986</v>
      </c>
    </row>
    <row r="158" spans="2:6" x14ac:dyDescent="0.25">
      <c r="C158" s="102"/>
      <c r="D158" s="102"/>
    </row>
    <row r="159" spans="2:6" ht="15" customHeight="1" x14ac:dyDescent="0.25">
      <c r="B159" s="103" t="s">
        <v>174</v>
      </c>
      <c r="C159" s="103"/>
      <c r="D159" s="103"/>
      <c r="E159" s="103"/>
      <c r="F159" s="103"/>
    </row>
    <row r="160" spans="2:6" x14ac:dyDescent="0.25">
      <c r="B160" s="103"/>
      <c r="C160" s="103"/>
      <c r="D160" s="103"/>
      <c r="E160" s="103"/>
      <c r="F160" s="103"/>
    </row>
    <row r="161" spans="2:4" x14ac:dyDescent="0.25">
      <c r="B161" s="92" t="s">
        <v>92</v>
      </c>
      <c r="C161" s="93">
        <f>+C155</f>
        <v>45657</v>
      </c>
      <c r="D161" s="93">
        <f>+D155</f>
        <v>45291</v>
      </c>
    </row>
    <row r="162" spans="2:4" x14ac:dyDescent="0.25">
      <c r="B162" s="169" t="s">
        <v>162</v>
      </c>
      <c r="C162" s="94">
        <v>395261.12</v>
      </c>
      <c r="D162" s="105">
        <v>0</v>
      </c>
    </row>
    <row r="163" spans="2:4" x14ac:dyDescent="0.25">
      <c r="B163" s="170" t="s">
        <v>123</v>
      </c>
      <c r="C163" s="97">
        <v>380426.6</v>
      </c>
      <c r="D163" s="194">
        <v>50426.6</v>
      </c>
    </row>
    <row r="164" spans="2:4" x14ac:dyDescent="0.25">
      <c r="B164" s="68" t="s">
        <v>85</v>
      </c>
      <c r="C164" s="107">
        <f>SUM(C162:C163)</f>
        <v>775687.72</v>
      </c>
      <c r="D164" s="107">
        <f>SUM(D162:D163)</f>
        <v>50426.6</v>
      </c>
    </row>
    <row r="165" spans="2:4" x14ac:dyDescent="0.25">
      <c r="C165" s="102"/>
      <c r="D165" s="102"/>
    </row>
    <row r="166" spans="2:4" x14ac:dyDescent="0.25">
      <c r="B166" s="103" t="s">
        <v>175</v>
      </c>
      <c r="C166" s="102"/>
      <c r="D166" s="102"/>
    </row>
    <row r="167" spans="2:4" x14ac:dyDescent="0.25">
      <c r="B167" s="103"/>
      <c r="C167" s="102"/>
      <c r="D167" s="102"/>
    </row>
    <row r="168" spans="2:4" x14ac:dyDescent="0.25">
      <c r="B168" s="92" t="s">
        <v>92</v>
      </c>
      <c r="C168" s="93">
        <f>+C161</f>
        <v>45657</v>
      </c>
      <c r="D168" s="93">
        <f>+D161</f>
        <v>45291</v>
      </c>
    </row>
    <row r="169" spans="2:4" x14ac:dyDescent="0.25">
      <c r="B169" s="169" t="s">
        <v>176</v>
      </c>
      <c r="C169" s="94">
        <v>2000000</v>
      </c>
      <c r="D169" s="105">
        <v>0</v>
      </c>
    </row>
    <row r="170" spans="2:4" x14ac:dyDescent="0.25">
      <c r="B170" s="44" t="s">
        <v>85</v>
      </c>
      <c r="C170" s="106">
        <f>SUM(C169:C169)</f>
        <v>2000000</v>
      </c>
      <c r="D170" s="106">
        <f>SUM(D169:D169)</f>
        <v>0</v>
      </c>
    </row>
    <row r="171" spans="2:4" x14ac:dyDescent="0.25">
      <c r="C171" s="102"/>
      <c r="D171" s="102"/>
    </row>
    <row r="172" spans="2:4" x14ac:dyDescent="0.25">
      <c r="B172" s="103" t="s">
        <v>183</v>
      </c>
      <c r="C172" s="102"/>
      <c r="D172" s="102"/>
    </row>
    <row r="173" spans="2:4" x14ac:dyDescent="0.25">
      <c r="B173" s="103" t="s">
        <v>184</v>
      </c>
      <c r="C173" s="102"/>
      <c r="D173" s="102"/>
    </row>
    <row r="174" spans="2:4" x14ac:dyDescent="0.25">
      <c r="B174" s="103"/>
      <c r="C174" s="102"/>
      <c r="D174" s="102"/>
    </row>
    <row r="175" spans="2:4" x14ac:dyDescent="0.25">
      <c r="B175" s="92" t="s">
        <v>92</v>
      </c>
      <c r="C175" s="93">
        <v>45657</v>
      </c>
      <c r="D175" s="93">
        <v>45291</v>
      </c>
    </row>
    <row r="176" spans="2:4" x14ac:dyDescent="0.25">
      <c r="B176" s="169" t="s">
        <v>185</v>
      </c>
      <c r="C176" s="94">
        <v>626530.42999999993</v>
      </c>
      <c r="D176" s="105">
        <v>0</v>
      </c>
    </row>
    <row r="177" spans="2:6" x14ac:dyDescent="0.25">
      <c r="B177" s="44" t="s">
        <v>85</v>
      </c>
      <c r="C177" s="106">
        <f>SUM(C176:C176)</f>
        <v>626530.42999999993</v>
      </c>
      <c r="D177" s="106">
        <f>SUM(D176:D176)</f>
        <v>0</v>
      </c>
    </row>
    <row r="178" spans="2:6" x14ac:dyDescent="0.25">
      <c r="C178" s="102"/>
      <c r="D178" s="102"/>
    </row>
    <row r="179" spans="2:6" x14ac:dyDescent="0.25">
      <c r="B179" s="103" t="s">
        <v>181</v>
      </c>
      <c r="C179" s="102"/>
      <c r="D179" s="102"/>
    </row>
    <row r="180" spans="2:6" x14ac:dyDescent="0.25">
      <c r="B180" s="103"/>
      <c r="C180" s="102"/>
      <c r="D180" s="102"/>
    </row>
    <row r="181" spans="2:6" x14ac:dyDescent="0.25">
      <c r="B181" s="92" t="s">
        <v>92</v>
      </c>
      <c r="C181" s="93">
        <v>45657</v>
      </c>
      <c r="D181" s="93">
        <v>45291</v>
      </c>
    </row>
    <row r="182" spans="2:6" x14ac:dyDescent="0.25">
      <c r="B182" s="169" t="s">
        <v>177</v>
      </c>
      <c r="C182" s="94">
        <v>24240.77</v>
      </c>
      <c r="D182" s="105">
        <v>0</v>
      </c>
    </row>
    <row r="183" spans="2:6" x14ac:dyDescent="0.25">
      <c r="B183" s="44" t="s">
        <v>85</v>
      </c>
      <c r="C183" s="106">
        <f>SUM(C182:C182)</f>
        <v>24240.77</v>
      </c>
      <c r="D183" s="106">
        <f>SUM(D182:D182)</f>
        <v>0</v>
      </c>
    </row>
    <row r="184" spans="2:6" x14ac:dyDescent="0.25">
      <c r="C184" s="102"/>
      <c r="D184" s="102"/>
    </row>
    <row r="185" spans="2:6" x14ac:dyDescent="0.25">
      <c r="B185" s="223" t="s">
        <v>182</v>
      </c>
      <c r="C185" s="223"/>
      <c r="D185" s="223"/>
      <c r="E185" s="223"/>
      <c r="F185" s="223"/>
    </row>
    <row r="186" spans="2:6" x14ac:dyDescent="0.25">
      <c r="B186" s="223"/>
      <c r="C186" s="223"/>
      <c r="D186" s="223"/>
      <c r="E186" s="223"/>
      <c r="F186" s="223"/>
    </row>
    <row r="187" spans="2:6" x14ac:dyDescent="0.25">
      <c r="B187" s="43"/>
      <c r="C187" s="43"/>
      <c r="D187" s="43"/>
      <c r="E187" s="43"/>
      <c r="F187" s="43"/>
    </row>
    <row r="188" spans="2:6" x14ac:dyDescent="0.25">
      <c r="B188" s="44" t="s">
        <v>104</v>
      </c>
      <c r="C188" s="93">
        <f>+C161</f>
        <v>45657</v>
      </c>
      <c r="D188" s="93">
        <f>+D161</f>
        <v>45291</v>
      </c>
    </row>
    <row r="189" spans="2:6" x14ac:dyDescent="0.25">
      <c r="B189" s="83" t="s">
        <v>115</v>
      </c>
      <c r="C189" s="94">
        <v>24153.47</v>
      </c>
      <c r="D189" s="94">
        <v>26771.79</v>
      </c>
    </row>
    <row r="190" spans="2:6" x14ac:dyDescent="0.25">
      <c r="B190" s="84" t="s">
        <v>105</v>
      </c>
      <c r="C190" s="96">
        <v>15245.27</v>
      </c>
      <c r="D190" s="96">
        <v>14269.72</v>
      </c>
    </row>
    <row r="191" spans="2:6" x14ac:dyDescent="0.25">
      <c r="B191" s="85" t="s">
        <v>163</v>
      </c>
      <c r="C191" s="97">
        <v>1909.11</v>
      </c>
      <c r="D191" s="97">
        <v>2724.68</v>
      </c>
    </row>
    <row r="192" spans="2:6" x14ac:dyDescent="0.25">
      <c r="B192" s="44" t="s">
        <v>85</v>
      </c>
      <c r="C192" s="107">
        <f>SUM(C189:C191)</f>
        <v>41307.850000000006</v>
      </c>
      <c r="D192" s="107">
        <f>SUM(D189:D191)</f>
        <v>43766.19</v>
      </c>
    </row>
    <row r="193" spans="3:4" x14ac:dyDescent="0.25">
      <c r="C193" s="102"/>
      <c r="D193" s="102"/>
    </row>
  </sheetData>
  <sortState xmlns:xlrd2="http://schemas.microsoft.com/office/spreadsheetml/2017/richdata2" ref="B142:E143">
    <sortCondition descending="1" ref="D142:D143"/>
  </sortState>
  <mergeCells count="34">
    <mergeCell ref="B185:F186"/>
    <mergeCell ref="B2:F2"/>
    <mergeCell ref="B3:F3"/>
    <mergeCell ref="B4:F4"/>
    <mergeCell ref="B5:F11"/>
    <mergeCell ref="B13:F13"/>
    <mergeCell ref="B44:F44"/>
    <mergeCell ref="B48:F48"/>
    <mergeCell ref="B45:F46"/>
    <mergeCell ref="B50:F52"/>
    <mergeCell ref="B15:F15"/>
    <mergeCell ref="B16:F43"/>
    <mergeCell ref="B53:F54"/>
    <mergeCell ref="B55:F56"/>
    <mergeCell ref="B57:F58"/>
    <mergeCell ref="B59:F60"/>
    <mergeCell ref="B66:F66"/>
    <mergeCell ref="B68:B69"/>
    <mergeCell ref="C68:D68"/>
    <mergeCell ref="E68:E69"/>
    <mergeCell ref="F68:F69"/>
    <mergeCell ref="B84:F84"/>
    <mergeCell ref="B152:F153"/>
    <mergeCell ref="B88:F88"/>
    <mergeCell ref="B94:C94"/>
    <mergeCell ref="B95:C95"/>
    <mergeCell ref="B97:C97"/>
    <mergeCell ref="B90:F92"/>
    <mergeCell ref="B99:F99"/>
    <mergeCell ref="B115:F115"/>
    <mergeCell ref="B116:F117"/>
    <mergeCell ref="B144:C144"/>
    <mergeCell ref="B125:F126"/>
    <mergeCell ref="B132:F133"/>
  </mergeCells>
  <phoneticPr fontId="7" type="noConversion"/>
  <hyperlinks>
    <hyperlink ref="A1" location="INDICE!A1" display="INDICE" xr:uid="{9A8B3896-ADEC-4513-89FB-6C4F057F535C}"/>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479-147F-48B9-B2BA-CE4E056AE4C5}">
  <sheetPr>
    <tabColor theme="9" tint="0.39997558519241921"/>
  </sheetPr>
  <dimension ref="A1:K31"/>
  <sheetViews>
    <sheetView showGridLines="0" workbookViewId="0">
      <selection activeCell="N16" sqref="N16"/>
    </sheetView>
  </sheetViews>
  <sheetFormatPr baseColWidth="10" defaultColWidth="11.42578125" defaultRowHeight="15" x14ac:dyDescent="0.25"/>
  <cols>
    <col min="1" max="1" width="3.5703125" style="5" customWidth="1"/>
    <col min="2" max="2" width="15.28515625" style="5" customWidth="1"/>
    <col min="3" max="3" width="17.42578125" style="5" customWidth="1"/>
    <col min="4" max="4" width="11.42578125" style="5"/>
    <col min="5" max="5" width="14.5703125" style="5" customWidth="1"/>
    <col min="6" max="6" width="17.140625" style="5" customWidth="1"/>
    <col min="7" max="7" width="19.42578125" style="5" bestFit="1" customWidth="1"/>
    <col min="8" max="9" width="16.85546875" style="5" bestFit="1" customWidth="1"/>
    <col min="10" max="10" width="14" style="5" customWidth="1"/>
    <col min="11" max="16384" width="11.42578125" style="5"/>
  </cols>
  <sheetData>
    <row r="1" spans="1:10" ht="15.75" customHeight="1" x14ac:dyDescent="0.25">
      <c r="A1" s="2" t="s">
        <v>66</v>
      </c>
      <c r="B1" s="3"/>
      <c r="C1" s="3"/>
      <c r="D1" s="3"/>
      <c r="E1" s="3"/>
      <c r="F1" s="3"/>
      <c r="G1" s="4"/>
      <c r="H1" s="4"/>
      <c r="I1" s="4"/>
      <c r="J1" s="3"/>
    </row>
    <row r="2" spans="1:10" ht="15.75" customHeight="1" x14ac:dyDescent="0.25">
      <c r="A2" s="2"/>
      <c r="B2" s="6" t="s">
        <v>64</v>
      </c>
      <c r="C2" s="6"/>
      <c r="D2" s="6"/>
      <c r="E2" s="6"/>
      <c r="F2" s="6"/>
      <c r="G2" s="6"/>
      <c r="H2" s="6"/>
      <c r="I2" s="6"/>
      <c r="J2" s="6"/>
    </row>
    <row r="3" spans="1:10" ht="13.5" customHeight="1" x14ac:dyDescent="0.25">
      <c r="A3" s="3"/>
      <c r="B3" s="7" t="s">
        <v>63</v>
      </c>
      <c r="C3" s="8"/>
      <c r="D3" s="8"/>
      <c r="E3" s="8"/>
      <c r="F3" s="8"/>
      <c r="G3" s="8"/>
      <c r="H3" s="8"/>
      <c r="I3" s="8"/>
      <c r="J3" s="9"/>
    </row>
    <row r="4" spans="1:10" ht="13.5" customHeight="1" x14ac:dyDescent="0.25">
      <c r="A4" s="3"/>
      <c r="B4" s="7" t="s">
        <v>51</v>
      </c>
      <c r="C4" s="8"/>
      <c r="D4" s="8"/>
      <c r="E4" s="8"/>
      <c r="F4" s="8"/>
      <c r="G4" s="8"/>
      <c r="H4" s="8"/>
      <c r="I4" s="8"/>
      <c r="J4" s="9"/>
    </row>
    <row r="5" spans="1:10" x14ac:dyDescent="0.25">
      <c r="A5" s="3"/>
      <c r="B5" s="10">
        <f>+'04'!C7</f>
        <v>45657</v>
      </c>
      <c r="C5" s="8"/>
      <c r="D5" s="8"/>
      <c r="E5" s="8"/>
      <c r="F5" s="8"/>
      <c r="G5" s="8"/>
      <c r="H5" s="8"/>
      <c r="I5" s="8"/>
      <c r="J5" s="9"/>
    </row>
    <row r="6" spans="1:10" x14ac:dyDescent="0.25">
      <c r="A6" s="3"/>
      <c r="B6" s="7" t="s">
        <v>53</v>
      </c>
      <c r="C6" s="8"/>
      <c r="D6" s="8"/>
      <c r="E6" s="8"/>
      <c r="F6" s="8"/>
      <c r="G6" s="8"/>
      <c r="H6" s="8"/>
      <c r="I6" s="8"/>
      <c r="J6" s="9"/>
    </row>
    <row r="7" spans="1:10" s="11" customFormat="1" ht="90" x14ac:dyDescent="0.25">
      <c r="B7" s="12" t="s">
        <v>32</v>
      </c>
      <c r="C7" s="12" t="s">
        <v>33</v>
      </c>
      <c r="D7" s="12" t="s">
        <v>34</v>
      </c>
      <c r="E7" s="12" t="s">
        <v>35</v>
      </c>
      <c r="F7" s="12" t="s">
        <v>36</v>
      </c>
      <c r="G7" s="12" t="s">
        <v>37</v>
      </c>
      <c r="H7" s="12" t="s">
        <v>38</v>
      </c>
      <c r="I7" s="12" t="s">
        <v>39</v>
      </c>
      <c r="J7" s="38" t="s">
        <v>54</v>
      </c>
    </row>
    <row r="8" spans="1:10" x14ac:dyDescent="0.25">
      <c r="B8" s="13" t="s">
        <v>94</v>
      </c>
      <c r="C8" s="14" t="s">
        <v>95</v>
      </c>
      <c r="D8" s="15" t="s">
        <v>96</v>
      </c>
      <c r="E8" s="16">
        <v>44491</v>
      </c>
      <c r="F8" s="17" t="s">
        <v>81</v>
      </c>
      <c r="G8" s="18">
        <v>5957577.8399999999</v>
      </c>
      <c r="H8" s="18">
        <v>5957577.8399999999</v>
      </c>
      <c r="I8" s="18">
        <v>5957577.8399999999</v>
      </c>
      <c r="J8" s="160">
        <v>0.8781168316533654</v>
      </c>
    </row>
    <row r="9" spans="1:10" x14ac:dyDescent="0.25">
      <c r="B9" s="19" t="s">
        <v>94</v>
      </c>
      <c r="C9" s="20" t="s">
        <v>95</v>
      </c>
      <c r="D9" s="180" t="s">
        <v>96</v>
      </c>
      <c r="E9" s="181">
        <v>44501</v>
      </c>
      <c r="F9" s="182" t="s">
        <v>81</v>
      </c>
      <c r="G9" s="183">
        <v>826915.55</v>
      </c>
      <c r="H9" s="183">
        <v>826915.55</v>
      </c>
      <c r="I9" s="183">
        <v>3801525.91</v>
      </c>
      <c r="J9" s="161">
        <v>0.12188316834663467</v>
      </c>
    </row>
    <row r="10" spans="1:10" x14ac:dyDescent="0.25">
      <c r="B10" s="22"/>
      <c r="C10" s="23"/>
      <c r="D10" s="23"/>
      <c r="E10" s="24"/>
      <c r="F10" s="25"/>
      <c r="G10" s="26"/>
      <c r="H10" s="26"/>
      <c r="I10" s="26"/>
      <c r="J10" s="162"/>
    </row>
    <row r="11" spans="1:10" x14ac:dyDescent="0.25">
      <c r="B11" s="19"/>
      <c r="C11" s="20"/>
      <c r="D11" s="20"/>
      <c r="E11" s="28" t="s">
        <v>97</v>
      </c>
      <c r="F11" s="28"/>
      <c r="G11" s="29">
        <f>+'01'!C8</f>
        <v>971359.93999999948</v>
      </c>
      <c r="H11" s="30" t="s">
        <v>98</v>
      </c>
      <c r="I11" s="30" t="s">
        <v>98</v>
      </c>
      <c r="J11" s="163"/>
    </row>
    <row r="12" spans="1:10" x14ac:dyDescent="0.25">
      <c r="B12" s="19"/>
      <c r="C12" s="20"/>
      <c r="D12" s="20"/>
      <c r="E12" s="28" t="s">
        <v>99</v>
      </c>
      <c r="F12" s="28"/>
      <c r="G12" s="29">
        <f>+'01'!C18</f>
        <v>9146.5899999999965</v>
      </c>
      <c r="H12" s="30" t="s">
        <v>98</v>
      </c>
      <c r="I12" s="30" t="s">
        <v>98</v>
      </c>
      <c r="J12" s="21"/>
    </row>
    <row r="13" spans="1:10" x14ac:dyDescent="0.25">
      <c r="B13" s="19"/>
      <c r="C13" s="20"/>
      <c r="D13" s="20"/>
      <c r="E13" s="28" t="s">
        <v>100</v>
      </c>
      <c r="F13" s="28"/>
      <c r="G13" s="31">
        <v>0</v>
      </c>
      <c r="H13" s="30" t="s">
        <v>98</v>
      </c>
      <c r="I13" s="30" t="s">
        <v>98</v>
      </c>
      <c r="J13" s="21"/>
    </row>
    <row r="14" spans="1:10" x14ac:dyDescent="0.25">
      <c r="B14" s="22"/>
      <c r="C14" s="27"/>
      <c r="D14" s="27"/>
      <c r="E14" s="32" t="s">
        <v>101</v>
      </c>
      <c r="F14" s="32"/>
      <c r="G14" s="33">
        <f>+I8+I9+I10+G11-G12</f>
        <v>10721317.1</v>
      </c>
      <c r="H14" s="34">
        <f>SUM(H8:H10)</f>
        <v>6784493.3899999997</v>
      </c>
      <c r="I14" s="34">
        <f>SUM(I8:I10)</f>
        <v>9759103.75</v>
      </c>
      <c r="J14" s="164"/>
    </row>
    <row r="15" spans="1:10" x14ac:dyDescent="0.25">
      <c r="I15" s="35"/>
    </row>
    <row r="16" spans="1:10" x14ac:dyDescent="0.25">
      <c r="B16" s="6" t="s">
        <v>64</v>
      </c>
      <c r="C16" s="36"/>
      <c r="D16" s="36"/>
      <c r="E16" s="36"/>
      <c r="F16" s="36"/>
      <c r="G16" s="36"/>
      <c r="H16" s="165"/>
      <c r="I16" s="37"/>
      <c r="J16" s="36"/>
    </row>
    <row r="17" spans="2:11" x14ac:dyDescent="0.25">
      <c r="B17" s="7" t="s">
        <v>63</v>
      </c>
      <c r="C17" s="8"/>
      <c r="D17" s="8"/>
      <c r="E17" s="8"/>
      <c r="F17" s="8"/>
      <c r="G17" s="8"/>
      <c r="H17" s="8"/>
      <c r="I17" s="8"/>
      <c r="J17" s="9"/>
    </row>
    <row r="18" spans="2:11" x14ac:dyDescent="0.25">
      <c r="B18" s="7" t="s">
        <v>51</v>
      </c>
      <c r="C18" s="8"/>
      <c r="D18" s="8"/>
      <c r="E18" s="8"/>
      <c r="F18" s="8"/>
      <c r="G18" s="8"/>
      <c r="H18" s="8"/>
      <c r="I18" s="8"/>
      <c r="J18" s="9"/>
    </row>
    <row r="19" spans="2:11" x14ac:dyDescent="0.25">
      <c r="B19" s="10">
        <f>+'04'!D7</f>
        <v>45291</v>
      </c>
      <c r="C19" s="8"/>
      <c r="D19" s="8"/>
      <c r="E19" s="8"/>
      <c r="F19" s="8"/>
      <c r="G19" s="8"/>
      <c r="H19" s="8"/>
      <c r="I19" s="8"/>
      <c r="J19" s="9"/>
    </row>
    <row r="20" spans="2:11" x14ac:dyDescent="0.25">
      <c r="B20" s="7" t="s">
        <v>53</v>
      </c>
      <c r="C20" s="8"/>
      <c r="D20" s="8"/>
      <c r="E20" s="8"/>
      <c r="F20" s="8"/>
      <c r="G20" s="8"/>
      <c r="H20" s="8"/>
      <c r="I20" s="8"/>
      <c r="J20" s="9"/>
    </row>
    <row r="21" spans="2:11" ht="90" x14ac:dyDescent="0.25">
      <c r="B21" s="38" t="s">
        <v>32</v>
      </c>
      <c r="C21" s="38" t="s">
        <v>33</v>
      </c>
      <c r="D21" s="38" t="s">
        <v>34</v>
      </c>
      <c r="E21" s="38" t="s">
        <v>35</v>
      </c>
      <c r="F21" s="38" t="s">
        <v>36</v>
      </c>
      <c r="G21" s="38" t="s">
        <v>37</v>
      </c>
      <c r="H21" s="38" t="s">
        <v>38</v>
      </c>
      <c r="I21" s="38" t="s">
        <v>39</v>
      </c>
      <c r="J21" s="38" t="s">
        <v>54</v>
      </c>
    </row>
    <row r="22" spans="2:11" x14ac:dyDescent="0.25">
      <c r="B22" s="13" t="s">
        <v>94</v>
      </c>
      <c r="C22" s="14" t="s">
        <v>95</v>
      </c>
      <c r="D22" s="15" t="s">
        <v>96</v>
      </c>
      <c r="E22" s="16">
        <v>44491</v>
      </c>
      <c r="F22" s="17" t="s">
        <v>81</v>
      </c>
      <c r="G22" s="18">
        <v>5957577.8399999999</v>
      </c>
      <c r="H22" s="18">
        <v>5957577.8399999999</v>
      </c>
      <c r="I22" s="18">
        <v>5957577.8399999999</v>
      </c>
      <c r="J22" s="178">
        <v>0.91722059356645169</v>
      </c>
      <c r="K22" s="177"/>
    </row>
    <row r="23" spans="2:11" x14ac:dyDescent="0.25">
      <c r="B23" s="22" t="s">
        <v>94</v>
      </c>
      <c r="C23" s="27" t="s">
        <v>95</v>
      </c>
      <c r="D23" s="23" t="s">
        <v>96</v>
      </c>
      <c r="E23" s="24">
        <v>44501</v>
      </c>
      <c r="F23" s="25" t="s">
        <v>81</v>
      </c>
      <c r="G23" s="26">
        <v>826915.55</v>
      </c>
      <c r="H23" s="26">
        <v>826915.55</v>
      </c>
      <c r="I23" s="26">
        <v>826915.55</v>
      </c>
      <c r="J23" s="179">
        <v>7.4926544214993637E-3</v>
      </c>
    </row>
    <row r="24" spans="2:11" x14ac:dyDescent="0.25">
      <c r="B24" s="19"/>
      <c r="C24" s="20"/>
      <c r="D24" s="20"/>
      <c r="E24" s="28" t="s">
        <v>97</v>
      </c>
      <c r="F24" s="28"/>
      <c r="G24" s="29">
        <f>+'01'!D8</f>
        <v>72400.779999999912</v>
      </c>
      <c r="H24" s="30" t="s">
        <v>98</v>
      </c>
      <c r="I24" s="30" t="s">
        <v>98</v>
      </c>
      <c r="J24" s="163"/>
    </row>
    <row r="25" spans="2:11" x14ac:dyDescent="0.25">
      <c r="B25" s="19"/>
      <c r="C25" s="20"/>
      <c r="D25" s="20"/>
      <c r="E25" s="28" t="s">
        <v>99</v>
      </c>
      <c r="F25" s="28"/>
      <c r="G25" s="29">
        <f>+'01'!D18</f>
        <v>8281.859999999986</v>
      </c>
      <c r="H25" s="30" t="s">
        <v>98</v>
      </c>
      <c r="I25" s="30" t="s">
        <v>98</v>
      </c>
      <c r="J25" s="21"/>
    </row>
    <row r="26" spans="2:11" x14ac:dyDescent="0.25">
      <c r="B26" s="19"/>
      <c r="C26" s="20"/>
      <c r="D26" s="20"/>
      <c r="E26" s="28" t="s">
        <v>100</v>
      </c>
      <c r="F26" s="28"/>
      <c r="G26" s="31">
        <v>0</v>
      </c>
      <c r="H26" s="30" t="s">
        <v>98</v>
      </c>
      <c r="I26" s="30" t="s">
        <v>98</v>
      </c>
      <c r="J26" s="21"/>
    </row>
    <row r="27" spans="2:11" x14ac:dyDescent="0.25">
      <c r="B27" s="22"/>
      <c r="C27" s="27"/>
      <c r="D27" s="27"/>
      <c r="E27" s="32" t="s">
        <v>101</v>
      </c>
      <c r="F27" s="32"/>
      <c r="G27" s="175">
        <f>+I22+I23+G24-G25</f>
        <v>6848612.3099999996</v>
      </c>
      <c r="H27" s="34">
        <v>6784493.3899999997</v>
      </c>
      <c r="I27" s="34">
        <v>6784493.3899999997</v>
      </c>
      <c r="J27" s="166"/>
    </row>
    <row r="28" spans="2:11" x14ac:dyDescent="0.25">
      <c r="I28" s="35"/>
    </row>
    <row r="31" spans="2:11" x14ac:dyDescent="0.25">
      <c r="I31" s="167"/>
    </row>
  </sheetData>
  <hyperlinks>
    <hyperlink ref="A1" location="INDICE!A1" display="INDICE" xr:uid="{DD3F4B20-8830-4284-ADF0-153AC9D59580}"/>
  </hyperlink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UMpk0if6gMNPySeq+uQnIIRMTiDcyCZsPTFGTisYOn4=</DigestValue>
    </Reference>
    <Reference Type="http://www.w3.org/2000/09/xmldsig#Object" URI="#idOfficeObject">
      <DigestMethod Algorithm="http://www.w3.org/2001/04/xmlenc#sha256"/>
      <DigestValue>i46an+Bgkx20uVBiu1XQJYDgJFp2I+kDzIUfBHPvSmM=</DigestValue>
    </Reference>
    <Reference Type="http://uri.etsi.org/01903#SignedProperties" URI="#idSignedProperties">
      <Transforms>
        <Transform Algorithm="http://www.w3.org/TR/2001/REC-xml-c14n-20010315"/>
      </Transforms>
      <DigestMethod Algorithm="http://www.w3.org/2001/04/xmlenc#sha256"/>
      <DigestValue>fBrbtKNFdnav2xtNdNR6BO62pbLRuOW1Mm+/ElasglY=</DigestValue>
    </Reference>
  </SignedInfo>
  <SignatureValue>iMSRszzn96Js/PPClJeTFaoV4xda7Bjng/6oiGv2qTm73DEcr34HvM6ErjX0aDPurL4wT59061xX
Ou2jUT3p0Aq97h45tztPdyM7rwQNvk8p34lRRAEDOJ5G5B+5i6EMH4emlzU85I+qEMX10Y65z/gC
XGMhjYlbwYgy5kAf/vUFOZus93GqfLheR/wtHzHN9LUrvi4M+u+ktTpGRJ1jHOd3sXYDe4lPxtcl
W+2S+p+u6qc5R/k+FGFygBFCJ03TOQ1qCSsaZLj+J/rwCNYGKe4TKpiIAtkxU3YE8f5FFoQ8u/dm
k3db9XRak5WnhW9OEOO1ECHitV/yv8u12DQV/A==</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vOc3EOwhbAm2cIW058YSu+4whmumuUL1iU8lj8NgoKs=</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venG1crPrvcDmLPjvqW7Ttg2mLx+KkjsQpL6aEICvXU=</DigestValue>
      </Reference>
      <Reference URI="/xl/printerSettings/printerSettings4.bin?ContentType=application/vnd.openxmlformats-officedocument.spreadsheetml.printerSettings">
        <DigestMethod Algorithm="http://www.w3.org/2001/04/xmlenc#sha256"/>
        <DigestValue>9Ho1iFzQSWRWUVfcWCvH/QIwWq4Cfk7HwHabP9Vk9MI=</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+oGir9OKPDqAHqx3JIOH3KQ8QyXSCS5tTAC6mFPaFC0=</DigestValue>
      </Reference>
      <Reference URI="/xl/styles.xml?ContentType=application/vnd.openxmlformats-officedocument.spreadsheetml.styles+xml">
        <DigestMethod Algorithm="http://www.w3.org/2001/04/xmlenc#sha256"/>
        <DigestValue>e5CFhUq0dfkyvo9pmwKriSKcitLF8KmmusWKTBpyL5Y=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yGBWT/dIp1iAdoHxsc0jeS6MkkWUOW7OVkpQ0jB9wGM=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dGKDIP8t09ENFcZFxbJ3clJy95zxIGSNt8YEQ4nEnEU=</DigestValue>
      </Reference>
      <Reference URI="/xl/worksheets/sheet2.xml?ContentType=application/vnd.openxmlformats-officedocument.spreadsheetml.worksheet+xml">
        <DigestMethod Algorithm="http://www.w3.org/2001/04/xmlenc#sha256"/>
        <DigestValue>Y43Ii3G+QniGn0p8YgbtnN3644ExuT21oaVXSSQWzTs=</DigestValue>
      </Reference>
      <Reference URI="/xl/worksheets/sheet3.xml?ContentType=application/vnd.openxmlformats-officedocument.spreadsheetml.worksheet+xml">
        <DigestMethod Algorithm="http://www.w3.org/2001/04/xmlenc#sha256"/>
        <DigestValue>n9Ab5XOusifMRWyoX/QaAGw9jJ/SGBvvAlQ/iKM+1bw=</DigestValue>
      </Reference>
      <Reference URI="/xl/worksheets/sheet4.xml?ContentType=application/vnd.openxmlformats-officedocument.spreadsheetml.worksheet+xml">
        <DigestMethod Algorithm="http://www.w3.org/2001/04/xmlenc#sha256"/>
        <DigestValue>zon70DKmx8qyUPMf+Fmyy+nI82R0qfnPoroohhqyUzU=</DigestValue>
      </Reference>
      <Reference URI="/xl/worksheets/sheet5.xml?ContentType=application/vnd.openxmlformats-officedocument.spreadsheetml.worksheet+xml">
        <DigestMethod Algorithm="http://www.w3.org/2001/04/xmlenc#sha256"/>
        <DigestValue>YI51w/G4ou02JTUafMgttZKZpFaoi49b/kG/iiCpq+w=</DigestValue>
      </Reference>
      <Reference URI="/xl/worksheets/sheet6.xml?ContentType=application/vnd.openxmlformats-officedocument.spreadsheetml.worksheet+xml">
        <DigestMethod Algorithm="http://www.w3.org/2001/04/xmlenc#sha256"/>
        <DigestValue>RwaSarc7At+SwsTePT5hJFK1c8a6OF71zHUuLPsNeRs=</DigestValue>
      </Reference>
      <Reference URI="/xl/worksheets/sheet7.xml?ContentType=application/vnd.openxmlformats-officedocument.spreadsheetml.worksheet+xml">
        <DigestMethod Algorithm="http://www.w3.org/2001/04/xmlenc#sha256"/>
        <DigestValue>76DR1ZPBa1Z+HCFrUAnWU+6YddU0NHOTy5uRKw6JROI=</DigestValue>
      </Reference>
      <Reference URI="/xl/worksheets/sheet8.xml?ContentType=application/vnd.openxmlformats-officedocument.spreadsheetml.worksheet+xml">
        <DigestMethod Algorithm="http://www.w3.org/2001/04/xmlenc#sha256"/>
        <DigestValue>nCAVYr7tpbjbcwiHVGRylAvRlRceRUWG4Y+lPv5sf/4=</DigestValue>
      </Reference>
    </Manifest>
    <SignatureProperties>
      <SignatureProperty Id="idSignatureTime" Target="#idPackageSignature">
        <mdssi:SignatureTime xmlns:mdssi="http://schemas.openxmlformats.org/package/2006/digital-signature">
          <mdssi:Format>YYYY-MM-DDThh:mm:ssTZD</mdssi:Format>
          <mdssi:Value>2025-03-11T17:55:23Z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Informe CNV</SignatureComments>
          <WindowsVersion>10.0</WindowsVersion>
          <OfficeVersion>16.0.18324/26</OfficeVersion>
          <ApplicationVersion>16.0.18324</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2025-03-11T17:55:23Z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OLxBiSYyGIZLDp4n52TRc8o8+6JO7XgAOgH0nZs9TPo=</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ufYx5ssDO4OZYgeqIxcfAEd5IGgTA5ssY070LCnGHuo=</DigestValue>
    </Reference>
  </SignedInfo>
  <SignatureValue>UNAaCvQwdnLyfdH0MXPW1J45QYCzxzo+pmtyrPzRqu0BapFjsauTP9eO8Kb/6Vvn4YMmPe2zf7P+
1nZGJ4u9KwUmncSJrjCm01FDVlOn5D4U81/ZF6zCbGcXkT6j5dHowQDozG6UBHYPqQT2iLbIQQIa
SxpPUgp9MvideHJDIh/1TS7saWuaEIz1IS9ReEJW9Ppx0n1EAPQa54hvS6hGwz63kUCn8ZrZb8HO
VMjfDQoLANJ8U4CZcCXpyB9jBH5g9SU3APziplAFA5qBlJAfXPA3+sfLpjqNEwHfP0wHZ2jtTP9+
c9dXPvG/mRgT5rudYa1d0xH5rEgVLvvNueNvkw==</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vOc3EOwhbAm2cIW058YSu+4whmumuUL1iU8lj8NgoKs=</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venG1crPrvcDmLPjvqW7Ttg2mLx+KkjsQpL6aEICvXU=</DigestValue>
      </Reference>
      <Reference URI="/xl/printerSettings/printerSettings4.bin?ContentType=application/vnd.openxmlformats-officedocument.spreadsheetml.printerSettings">
        <DigestMethod Algorithm="http://www.w3.org/2001/04/xmlenc#sha256"/>
        <DigestValue>9Ho1iFzQSWRWUVfcWCvH/QIwWq4Cfk7HwHabP9Vk9MI=</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+oGir9OKPDqAHqx3JIOH3KQ8QyXSCS5tTAC6mFPaFC0=</DigestValue>
      </Reference>
      <Reference URI="/xl/styles.xml?ContentType=application/vnd.openxmlformats-officedocument.spreadsheetml.styles+xml">
        <DigestMethod Algorithm="http://www.w3.org/2001/04/xmlenc#sha256"/>
        <DigestValue>e5CFhUq0dfkyvo9pmwKriSKcitLF8KmmusWKTBpyL5Y=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yGBWT/dIp1iAdoHxsc0jeS6MkkWUOW7OVkpQ0jB9wGM=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dGKDIP8t09ENFcZFxbJ3clJy95zxIGSNt8YEQ4nEnEU=</DigestValue>
      </Reference>
      <Reference URI="/xl/worksheets/sheet2.xml?ContentType=application/vnd.openxmlformats-officedocument.spreadsheetml.worksheet+xml">
        <DigestMethod Algorithm="http://www.w3.org/2001/04/xmlenc#sha256"/>
        <DigestValue>Y43Ii3G+QniGn0p8YgbtnN3644ExuT21oaVXSSQWzTs=</DigestValue>
      </Reference>
      <Reference URI="/xl/worksheets/sheet3.xml?ContentType=application/vnd.openxmlformats-officedocument.spreadsheetml.worksheet+xml">
        <DigestMethod Algorithm="http://www.w3.org/2001/04/xmlenc#sha256"/>
        <DigestValue>n9Ab5XOusifMRWyoX/QaAGw9jJ/SGBvvAlQ/iKM+1bw=</DigestValue>
      </Reference>
      <Reference URI="/xl/worksheets/sheet4.xml?ContentType=application/vnd.openxmlformats-officedocument.spreadsheetml.worksheet+xml">
        <DigestMethod Algorithm="http://www.w3.org/2001/04/xmlenc#sha256"/>
        <DigestValue>zon70DKmx8qyUPMf+Fmyy+nI82R0qfnPoroohhqyUzU=</DigestValue>
      </Reference>
      <Reference URI="/xl/worksheets/sheet5.xml?ContentType=application/vnd.openxmlformats-officedocument.spreadsheetml.worksheet+xml">
        <DigestMethod Algorithm="http://www.w3.org/2001/04/xmlenc#sha256"/>
        <DigestValue>YI51w/G4ou02JTUafMgttZKZpFaoi49b/kG/iiCpq+w=</DigestValue>
      </Reference>
      <Reference URI="/xl/worksheets/sheet6.xml?ContentType=application/vnd.openxmlformats-officedocument.spreadsheetml.worksheet+xml">
        <DigestMethod Algorithm="http://www.w3.org/2001/04/xmlenc#sha256"/>
        <DigestValue>RwaSarc7At+SwsTePT5hJFK1c8a6OF71zHUuLPsNeRs=</DigestValue>
      </Reference>
      <Reference URI="/xl/worksheets/sheet7.xml?ContentType=application/vnd.openxmlformats-officedocument.spreadsheetml.worksheet+xml">
        <DigestMethod Algorithm="http://www.w3.org/2001/04/xmlenc#sha256"/>
        <DigestValue>76DR1ZPBa1Z+HCFrUAnWU+6YddU0NHOTy5uRKw6JROI=</DigestValue>
      </Reference>
      <Reference URI="/xl/worksheets/sheet8.xml?ContentType=application/vnd.openxmlformats-officedocument.spreadsheetml.worksheet+xml">
        <DigestMethod Algorithm="http://www.w3.org/2001/04/xmlenc#sha256"/>
        <DigestValue>nCAVYr7tpbjbcwiHVGRylAvRlRceRUWG4Y+lPv5sf/4=</DigestValue>
      </Reference>
    </Manifest>
    <SignatureProperties>
      <SignatureProperty Id="idSignatureTime" Target="#idPackageSignature">
        <mdssi:SignatureTime xmlns:mdssi="http://schemas.openxmlformats.org/package/2006/digital-signature">
          <mdssi:Format>YYYY-MM-DDThh:mm:ssTZD</mdssi:Format>
          <mdssi:Value>2025-03-11T18:44:46Z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2025-03-11T18:44:46Z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I9++vappoWo/n5IymvmnjhhVWvq3s0W5jQUDGvGELRU=</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OiKmf/AffQJUY2/AzPARMVBmypxFu2QhUwPIbyIh1G0=</DigestValue>
    </Reference>
  </SignedInfo>
  <SignatureValue>M4i+dp1zt1fAh/fQKddZyQAAW4n0IVebHRnst/QvG2MRP2A+934oTt5gWVl/1txUGR4SppzIaRJX
/jTFqalEPbmPqJP6Ae//k3Sj6PzEHLt/c5tAOKk229ee22JfxcuM/bUir+hP+jjgcPZPaywkTHdY
Gu9+Yfb/T13wQ2j2sQlPilSHbyUbXKDfkaCzkA/5LHS3myL51/6at8Sqn3IIDc6/ytsoZ30ebPOh
sJQIzMwuyUfdRENi+ofcwfbZ+C33dpPeK8gEn9J4RaU1ZZ/MYJMkteILMUuRbX+Wnv2CgQ0iOxk9
8Ggqk5mJV0GIatr+WnNq/lPEW3LducEZ3SGrzw==</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vOc3EOwhbAm2cIW058YSu+4whmumuUL1iU8lj8NgoKs=</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venG1crPrvcDmLPjvqW7Ttg2mLx+KkjsQpL6aEICvXU=</DigestValue>
      </Reference>
      <Reference URI="/xl/printerSettings/printerSettings4.bin?ContentType=application/vnd.openxmlformats-officedocument.spreadsheetml.printerSettings">
        <DigestMethod Algorithm="http://www.w3.org/2001/04/xmlenc#sha256"/>
        <DigestValue>9Ho1iFzQSWRWUVfcWCvH/QIwWq4Cfk7HwHabP9Vk9MI=</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+oGir9OKPDqAHqx3JIOH3KQ8QyXSCS5tTAC6mFPaFC0=</DigestValue>
      </Reference>
      <Reference URI="/xl/styles.xml?ContentType=application/vnd.openxmlformats-officedocument.spreadsheetml.styles+xml">
        <DigestMethod Algorithm="http://www.w3.org/2001/04/xmlenc#sha256"/>
        <DigestValue>e5CFhUq0dfkyvo9pmwKriSKcitLF8KmmusWKTBpyL5Y=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yGBWT/dIp1iAdoHxsc0jeS6MkkWUOW7OVkpQ0jB9wGM=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dGKDIP8t09ENFcZFxbJ3clJy95zxIGSNt8YEQ4nEnEU=</DigestValue>
      </Reference>
      <Reference URI="/xl/worksheets/sheet2.xml?ContentType=application/vnd.openxmlformats-officedocument.spreadsheetml.worksheet+xml">
        <DigestMethod Algorithm="http://www.w3.org/2001/04/xmlenc#sha256"/>
        <DigestValue>Y43Ii3G+QniGn0p8YgbtnN3644ExuT21oaVXSSQWzTs=</DigestValue>
      </Reference>
      <Reference URI="/xl/worksheets/sheet3.xml?ContentType=application/vnd.openxmlformats-officedocument.spreadsheetml.worksheet+xml">
        <DigestMethod Algorithm="http://www.w3.org/2001/04/xmlenc#sha256"/>
        <DigestValue>n9Ab5XOusifMRWyoX/QaAGw9jJ/SGBvvAlQ/iKM+1bw=</DigestValue>
      </Reference>
      <Reference URI="/xl/worksheets/sheet4.xml?ContentType=application/vnd.openxmlformats-officedocument.spreadsheetml.worksheet+xml">
        <DigestMethod Algorithm="http://www.w3.org/2001/04/xmlenc#sha256"/>
        <DigestValue>zon70DKmx8qyUPMf+Fmyy+nI82R0qfnPoroohhqyUzU=</DigestValue>
      </Reference>
      <Reference URI="/xl/worksheets/sheet5.xml?ContentType=application/vnd.openxmlformats-officedocument.spreadsheetml.worksheet+xml">
        <DigestMethod Algorithm="http://www.w3.org/2001/04/xmlenc#sha256"/>
        <DigestValue>YI51w/G4ou02JTUafMgttZKZpFaoi49b/kG/iiCpq+w=</DigestValue>
      </Reference>
      <Reference URI="/xl/worksheets/sheet6.xml?ContentType=application/vnd.openxmlformats-officedocument.spreadsheetml.worksheet+xml">
        <DigestMethod Algorithm="http://www.w3.org/2001/04/xmlenc#sha256"/>
        <DigestValue>RwaSarc7At+SwsTePT5hJFK1c8a6OF71zHUuLPsNeRs=</DigestValue>
      </Reference>
      <Reference URI="/xl/worksheets/sheet7.xml?ContentType=application/vnd.openxmlformats-officedocument.spreadsheetml.worksheet+xml">
        <DigestMethod Algorithm="http://www.w3.org/2001/04/xmlenc#sha256"/>
        <DigestValue>76DR1ZPBa1Z+HCFrUAnWU+6YddU0NHOTy5uRKw6JROI=</DigestValue>
      </Reference>
      <Reference URI="/xl/worksheets/sheet8.xml?ContentType=application/vnd.openxmlformats-officedocument.spreadsheetml.worksheet+xml">
        <DigestMethod Algorithm="http://www.w3.org/2001/04/xmlenc#sha256"/>
        <DigestValue>nCAVYr7tpbjbcwiHVGRylAvRlRceRUWG4Y+lPv5sf/4=</DigestValue>
      </Reference>
    </Manifest>
    <SignatureProperties>
      <SignatureProperty Id="idSignatureTime" Target="#idPackageSignature">
        <mdssi:SignatureTime xmlns:mdssi="http://schemas.openxmlformats.org/package/2006/digital-signature">
          <mdssi:Format>YYYY-MM-DDThh:mm:ssTZD</mdssi:Format>
          <mdssi:Value>2025-03-11T20:27:22Z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2025-03-11T20:27:22Z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VwSgMntFnqR9G4K/eApB/z4f57BQ06lulNMWKZhG7Dw=</DigestValue>
    </Reference>
    <Reference Type="http://www.w3.org/2000/09/xmldsig#Object" URI="#idOfficeObject">
      <DigestMethod Algorithm="http://www.w3.org/2001/04/xmlenc#sha256"/>
      <DigestValue>IsViX02WZjJS3JKShLcJoB/rbHa9MwNroXD0SXE7qXk=</DigestValue>
    </Reference>
    <Reference Type="http://uri.etsi.org/01903#SignedProperties" URI="#idSignedProperties">
      <Transforms>
        <Transform Algorithm="http://www.w3.org/TR/2001/REC-xml-c14n-20010315"/>
      </Transforms>
      <DigestMethod Algorithm="http://www.w3.org/2001/04/xmlenc#sha256"/>
      <DigestValue>sCeICE5IPyqKiA9YtDlsQtchY6Qz31rfxQDdLWQVgmc=</DigestValue>
    </Reference>
  </SignedInfo>
  <SignatureValue>xyKCADFmB7quvuCf+zO58mm5OxfFLvFnhQyR3GZFkDtAlhletefZGSorNXbOQiDN4dJjZ//GfFuS
94MRlRTW5qKVtZQPu6eDapLWsc/dGFn5pAwGouKlMRToeq3Agw7Uo+62h7JpNvJByYKBzYXbJaVS
fFzA5Uqhh9pDYYmqvWlzHkGT6DryVAtmQK3n04mnHRvbRFavQTK0NTqKRN97p/VKnYRlmJUiG3W0
oeqMCJ4hPZXtfnsvNCW9pX9y5hg4SHdidPRziWFnst6K4aoo0cxKYBlHwevKn8vWj5GUOmqCB9fl
nuKv63Wak0lDKAHSm+L6OAHdMEjNePZyZqmMwQ==</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vOc3EOwhbAm2cIW058YSu+4whmumuUL1iU8lj8NgoKs=</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venG1crPrvcDmLPjvqW7Ttg2mLx+KkjsQpL6aEICvXU=</DigestValue>
      </Reference>
      <Reference URI="/xl/printerSettings/printerSettings4.bin?ContentType=application/vnd.openxmlformats-officedocument.spreadsheetml.printerSettings">
        <DigestMethod Algorithm="http://www.w3.org/2001/04/xmlenc#sha256"/>
        <DigestValue>9Ho1iFzQSWRWUVfcWCvH/QIwWq4Cfk7HwHabP9Vk9MI=</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+oGir9OKPDqAHqx3JIOH3KQ8QyXSCS5tTAC6mFPaFC0=</DigestValue>
      </Reference>
      <Reference URI="/xl/styles.xml?ContentType=application/vnd.openxmlformats-officedocument.spreadsheetml.styles+xml">
        <DigestMethod Algorithm="http://www.w3.org/2001/04/xmlenc#sha256"/>
        <DigestValue>e5CFhUq0dfkyvo9pmwKriSKcitLF8KmmusWKTBpyL5Y=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yGBWT/dIp1iAdoHxsc0jeS6MkkWUOW7OVkpQ0jB9wGM=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dGKDIP8t09ENFcZFxbJ3clJy95zxIGSNt8YEQ4nEnEU=</DigestValue>
      </Reference>
      <Reference URI="/xl/worksheets/sheet2.xml?ContentType=application/vnd.openxmlformats-officedocument.spreadsheetml.worksheet+xml">
        <DigestMethod Algorithm="http://www.w3.org/2001/04/xmlenc#sha256"/>
        <DigestValue>Y43Ii3G+QniGn0p8YgbtnN3644ExuT21oaVXSSQWzTs=</DigestValue>
      </Reference>
      <Reference URI="/xl/worksheets/sheet3.xml?ContentType=application/vnd.openxmlformats-officedocument.spreadsheetml.worksheet+xml">
        <DigestMethod Algorithm="http://www.w3.org/2001/04/xmlenc#sha256"/>
        <DigestValue>n9Ab5XOusifMRWyoX/QaAGw9jJ/SGBvvAlQ/iKM+1bw=</DigestValue>
      </Reference>
      <Reference URI="/xl/worksheets/sheet4.xml?ContentType=application/vnd.openxmlformats-officedocument.spreadsheetml.worksheet+xml">
        <DigestMethod Algorithm="http://www.w3.org/2001/04/xmlenc#sha256"/>
        <DigestValue>zon70DKmx8qyUPMf+Fmyy+nI82R0qfnPoroohhqyUzU=</DigestValue>
      </Reference>
      <Reference URI="/xl/worksheets/sheet5.xml?ContentType=application/vnd.openxmlformats-officedocument.spreadsheetml.worksheet+xml">
        <DigestMethod Algorithm="http://www.w3.org/2001/04/xmlenc#sha256"/>
        <DigestValue>YI51w/G4ou02JTUafMgttZKZpFaoi49b/kG/iiCpq+w=</DigestValue>
      </Reference>
      <Reference URI="/xl/worksheets/sheet6.xml?ContentType=application/vnd.openxmlformats-officedocument.spreadsheetml.worksheet+xml">
        <DigestMethod Algorithm="http://www.w3.org/2001/04/xmlenc#sha256"/>
        <DigestValue>RwaSarc7At+SwsTePT5hJFK1c8a6OF71zHUuLPsNeRs=</DigestValue>
      </Reference>
      <Reference URI="/xl/worksheets/sheet7.xml?ContentType=application/vnd.openxmlformats-officedocument.spreadsheetml.worksheet+xml">
        <DigestMethod Algorithm="http://www.w3.org/2001/04/xmlenc#sha256"/>
        <DigestValue>76DR1ZPBa1Z+HCFrUAnWU+6YddU0NHOTy5uRKw6JROI=</DigestValue>
      </Reference>
      <Reference URI="/xl/worksheets/sheet8.xml?ContentType=application/vnd.openxmlformats-officedocument.spreadsheetml.worksheet+xml">
        <DigestMethod Algorithm="http://www.w3.org/2001/04/xmlenc#sha256"/>
        <DigestValue>nCAVYr7tpbjbcwiHVGRylAvRlRceRUWG4Y+lPv5sf/4=</DigestValue>
      </Reference>
    </Manifest>
    <SignatureProperties>
      <SignatureProperty Id="idSignatureTime" Target="#idPackageSignature">
        <mdssi:SignatureTime xmlns:mdssi="http://schemas.openxmlformats.org/package/2006/digital-signature">
          <mdssi:Format>YYYY-MM-DDThh:mm:ssTZD</mdssi:Format>
          <mdssi:Value>2025-03-12T12:31:42Z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2025-03-12T12:31:42Z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++hF/BYEmJLnkMuLKv3tEDtGJjRAReGH6YOr0m1j1p8=</DigestValue>
    </Reference>
    <Reference Type="http://www.w3.org/2000/09/xmldsig#Object" URI="#idOfficeObject">
      <DigestMethod Algorithm="http://www.w3.org/2001/04/xmlenc#sha256"/>
      <DigestValue>IsViX02WZjJS3JKShLcJoB/rbHa9MwNroXD0SXE7qXk=</DigestValue>
    </Reference>
    <Reference Type="http://uri.etsi.org/01903#SignedProperties" URI="#idSignedProperties">
      <Transforms>
        <Transform Algorithm="http://www.w3.org/TR/2001/REC-xml-c14n-20010315"/>
      </Transforms>
      <DigestMethod Algorithm="http://www.w3.org/2001/04/xmlenc#sha256"/>
      <DigestValue>vxtA6uKwgMD3yModgG9kX9S5rfMZqqs0TJm5aONq3R4=</DigestValue>
    </Reference>
  </SignedInfo>
  <SignatureValue>A3cHrR3gw2V3bTyAuG0x2OEPY2UCgR0BXLMl+KffrROULc2A6V+Kt5g9UOdsB00gjNrJqhAVXnAQ
PMFHGPcfapaDsWTPTjt41QjGy40iSzs+P6Zct0WW0ueFvk9k0V5TmDGJ22eDJFilKoJv73nJoXL/
vQRGAWRVB1ZTAo8/LUYFivhv3AGnn5dFP+9S7SLrYaFsMQQ4MND5/J5ljamIwax+NIph2WLVgBv2
MNdNdTlKLmsIqRwD3nAosBgjO2l9nLhSWeMseetV0jH4pdTkkoj/dJYTxEvKUuhNSGACjB35cCpM
Z7dGLkfMQZ+3YHdRqJCa8NyZBcCk1PWqOpaOTA==</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vOc3EOwhbAm2cIW058YSu+4whmumuUL1iU8lj8NgoKs=</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venG1crPrvcDmLPjvqW7Ttg2mLx+KkjsQpL6aEICvXU=</DigestValue>
      </Reference>
      <Reference URI="/xl/printerSettings/printerSettings4.bin?ContentType=application/vnd.openxmlformats-officedocument.spreadsheetml.printerSettings">
        <DigestMethod Algorithm="http://www.w3.org/2001/04/xmlenc#sha256"/>
        <DigestValue>9Ho1iFzQSWRWUVfcWCvH/QIwWq4Cfk7HwHabP9Vk9MI=</DigestValue>
      </Reference>
      <Reference URI="/xl/printerSettings/printerSettings5.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+oGir9OKPDqAHqx3JIOH3KQ8QyXSCS5tTAC6mFPaFC0=</DigestValue>
      </Reference>
      <Reference URI="/xl/styles.xml?ContentType=application/vnd.openxmlformats-officedocument.spreadsheetml.styles+xml">
        <DigestMethod Algorithm="http://www.w3.org/2001/04/xmlenc#sha256"/>
        <DigestValue>e5CFhUq0dfkyvo9pmwKriSKcitLF8KmmusWKTBpyL5Y=</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yGBWT/dIp1iAdoHxsc0jeS6MkkWUOW7OVkpQ0jB9wGM=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dGKDIP8t09ENFcZFxbJ3clJy95zxIGSNt8YEQ4nEnEU=</DigestValue>
      </Reference>
      <Reference URI="/xl/worksheets/sheet2.xml?ContentType=application/vnd.openxmlformats-officedocument.spreadsheetml.worksheet+xml">
        <DigestMethod Algorithm="http://www.w3.org/2001/04/xmlenc#sha256"/>
        <DigestValue>Y43Ii3G+QniGn0p8YgbtnN3644ExuT21oaVXSSQWzTs=</DigestValue>
      </Reference>
      <Reference URI="/xl/worksheets/sheet3.xml?ContentType=application/vnd.openxmlformats-officedocument.spreadsheetml.worksheet+xml">
        <DigestMethod Algorithm="http://www.w3.org/2001/04/xmlenc#sha256"/>
        <DigestValue>n9Ab5XOusifMRWyoX/QaAGw9jJ/SGBvvAlQ/iKM+1bw=</DigestValue>
      </Reference>
      <Reference URI="/xl/worksheets/sheet4.xml?ContentType=application/vnd.openxmlformats-officedocument.spreadsheetml.worksheet+xml">
        <DigestMethod Algorithm="http://www.w3.org/2001/04/xmlenc#sha256"/>
        <DigestValue>zon70DKmx8qyUPMf+Fmyy+nI82R0qfnPoroohhqyUzU=</DigestValue>
      </Reference>
      <Reference URI="/xl/worksheets/sheet5.xml?ContentType=application/vnd.openxmlformats-officedocument.spreadsheetml.worksheet+xml">
        <DigestMethod Algorithm="http://www.w3.org/2001/04/xmlenc#sha256"/>
        <DigestValue>YI51w/G4ou02JTUafMgttZKZpFaoi49b/kG/iiCpq+w=</DigestValue>
      </Reference>
      <Reference URI="/xl/worksheets/sheet6.xml?ContentType=application/vnd.openxmlformats-officedocument.spreadsheetml.worksheet+xml">
        <DigestMethod Algorithm="http://www.w3.org/2001/04/xmlenc#sha256"/>
        <DigestValue>RwaSarc7At+SwsTePT5hJFK1c8a6OF71zHUuLPsNeRs=</DigestValue>
      </Reference>
      <Reference URI="/xl/worksheets/sheet7.xml?ContentType=application/vnd.openxmlformats-officedocument.spreadsheetml.worksheet+xml">
        <DigestMethod Algorithm="http://www.w3.org/2001/04/xmlenc#sha256"/>
        <DigestValue>76DR1ZPBa1Z+HCFrUAnWU+6YddU0NHOTy5uRKw6JROI=</DigestValue>
      </Reference>
      <Reference URI="/xl/worksheets/sheet8.xml?ContentType=application/vnd.openxmlformats-officedocument.spreadsheetml.worksheet+xml">
        <DigestMethod Algorithm="http://www.w3.org/2001/04/xmlenc#sha256"/>
        <DigestValue>nCAVYr7tpbjbcwiHVGRylAvRlRceRUWG4Y+lPv5sf/4=</DigestValue>
      </Reference>
    </Manifest>
    <SignatureProperties>
      <SignatureProperty Id="idSignatureTime" Target="#idPackageSignature">
        <mdssi:SignatureTime xmlns:mdssi="http://schemas.openxmlformats.org/package/2006/digital-signature">
          <mdssi:Format>YYYY-MM-DDThh:mm:ssTZD</mdssi:Format>
          <mdssi:Value>2025-03-12T12:33:57Z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2025-03-12T12:33:57Z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32A5C5B5-0A21-40AD-B869-4ABDAAB4C9E7}"/>
</file>

<file path=customXml/itemProps2.xml><?xml version="1.0" encoding="utf-8"?>
<ds:datastoreItem xmlns:ds="http://schemas.openxmlformats.org/officeDocument/2006/customXml" ds:itemID="{7EFA8C13-EACC-40A9-BC6F-7259946C7140}"/>
</file>

<file path=customXml/itemProps3.xml><?xml version="1.0" encoding="utf-8"?>
<ds:datastoreItem xmlns:ds="http://schemas.openxmlformats.org/officeDocument/2006/customXml" ds:itemID="{A1D74D23-4034-49EA-AC4F-C2229FB73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INDICE</vt:lpstr>
      <vt:lpstr>01</vt:lpstr>
      <vt:lpstr>02</vt:lpstr>
      <vt:lpstr>03</vt:lpstr>
      <vt:lpstr>04</vt:lpstr>
      <vt:lpstr>05</vt:lpstr>
      <vt:lpstr>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2025-03-11T17:38:49Z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