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128" documentId="10_ncr:200_{0A0EEC4D-A870-4A6F-877A-F6B189131969}" xr6:coauthVersionLast="47" xr6:coauthVersionMax="47" xr10:uidLastSave="{72451DEF-46CA-45B0-ACFD-730CDBBF0633}"/>
  <bookViews>
    <workbookView xWindow="-120" yWindow="-120" windowWidth="29040" windowHeight="15840" tabRatio="696" xr2:uid="{00000000-000D-0000-FFFF-FFFF00000000}"/>
  </bookViews>
  <sheets>
    <sheet name="EAN" sheetId="14" r:id="rId1"/>
    <sheet name="EIE" sheetId="16" r:id="rId2"/>
    <sheet name="EVA" sheetId="19" r:id="rId3"/>
    <sheet name="EFE" sheetId="20" r:id="rId4"/>
    <sheet name="NOTAS" sheetId="21"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0" i="21" l="1"/>
  <c r="C110" i="21"/>
  <c r="B104" i="21"/>
  <c r="B103" i="21"/>
  <c r="G102" i="21"/>
  <c r="K103" i="21"/>
  <c r="J103" i="21"/>
  <c r="I103" i="21"/>
  <c r="H103" i="21"/>
  <c r="F103" i="21"/>
  <c r="E103" i="21"/>
  <c r="D103" i="21"/>
  <c r="C103" i="21"/>
  <c r="L102" i="21"/>
  <c r="L103" i="21" s="1"/>
  <c r="M102" i="21" l="1"/>
  <c r="M103" i="21" s="1"/>
  <c r="G103" i="21"/>
  <c r="C21" i="20" l="1"/>
  <c r="B136" i="21"/>
  <c r="G141" i="21"/>
  <c r="G142" i="21"/>
  <c r="H144" i="21"/>
  <c r="I144" i="21"/>
  <c r="B150" i="21"/>
  <c r="G155" i="21"/>
  <c r="G158" i="21" s="1"/>
  <c r="H158" i="21"/>
  <c r="I158" i="21"/>
  <c r="D21" i="20"/>
  <c r="G144" i="21" l="1"/>
  <c r="D96" i="21"/>
  <c r="C96" i="21"/>
  <c r="D26" i="20"/>
  <c r="D11" i="16"/>
  <c r="C130" i="21" l="1"/>
  <c r="D130" i="21"/>
  <c r="C122" i="21"/>
  <c r="C11" i="16"/>
  <c r="C13" i="14"/>
  <c r="D13" i="14"/>
  <c r="C90" i="21" l="1"/>
  <c r="D90" i="21"/>
  <c r="D17" i="14"/>
  <c r="D116" i="21"/>
  <c r="C116" i="21"/>
  <c r="D18" i="14" l="1"/>
  <c r="E74" i="21" l="1"/>
  <c r="D16" i="16"/>
  <c r="D7" i="20"/>
  <c r="D17" i="16" l="1"/>
  <c r="D28" i="20"/>
  <c r="D114" i="21" l="1"/>
  <c r="C16" i="16" l="1"/>
  <c r="C17" i="14"/>
  <c r="C18" i="14" l="1"/>
  <c r="C17" i="16"/>
  <c r="D74" i="21" l="1"/>
  <c r="C7" i="20" l="1"/>
  <c r="C26" i="20"/>
  <c r="C28" i="20" s="1"/>
  <c r="C12" i="19"/>
  <c r="C114" i="21" l="1"/>
</calcChain>
</file>

<file path=xl/sharedStrings.xml><?xml version="1.0" encoding="utf-8"?>
<sst xmlns="http://schemas.openxmlformats.org/spreadsheetml/2006/main" count="222" uniqueCount="155">
  <si>
    <t>ESTADO DEL ACTIVO NETO</t>
  </si>
  <si>
    <t>ESTADO DE VARIACIÓN DEL ACTIVO NETO</t>
  </si>
  <si>
    <t>ESTADO DE FLUJO DE EFECTIVO</t>
  </si>
  <si>
    <t>NOTAS A LOS ESTADOS FINANCIEROS</t>
  </si>
  <si>
    <t>ÍNDICE</t>
  </si>
  <si>
    <t>FONDO DE INVERSIÓN ECO FORESTAL I</t>
  </si>
  <si>
    <t>En Gs.</t>
  </si>
  <si>
    <t>ACTIVO</t>
  </si>
  <si>
    <t>TOTAL ACTIVO BRUTO</t>
  </si>
  <si>
    <t>PASIVO</t>
  </si>
  <si>
    <t>TOTAL PASIVO</t>
  </si>
  <si>
    <t xml:space="preserve">TOTAL ACTIVO NETO </t>
  </si>
  <si>
    <t>CUOTAS PARTES EN CIRCULACIÓN</t>
  </si>
  <si>
    <t xml:space="preserve">VALOR CUOTA PARTE AL CIERRE </t>
  </si>
  <si>
    <t>Las 2 Notas  y el Anexo I que acompañan son parte integrante de estos Estados Financieros</t>
  </si>
  <si>
    <t>ESTADO DE INGRESOS Y EGRESOS</t>
  </si>
  <si>
    <t>INGRESO</t>
  </si>
  <si>
    <t>TOTAL INGRESOS</t>
  </si>
  <si>
    <t>EGRESOS</t>
  </si>
  <si>
    <t>Comisión por Administración</t>
  </si>
  <si>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</si>
  <si>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</si>
  <si>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</si>
  <si>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</si>
  <si>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</si>
  <si>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</si>
  <si>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</si>
  <si>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</si>
  <si>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</si>
  <si>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</si>
  <si>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</si>
  <si>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</si>
  <si>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Efectivo al inicio del periodo</t>
  </si>
  <si>
    <t>Causas de las variaciones del efectivo</t>
  </si>
  <si>
    <t>Actividades Operativas</t>
  </si>
  <si>
    <t>Cambios en activos y pasivos operativos</t>
  </si>
  <si>
    <t>(Aumento) Disminución Deudores por operaciones</t>
  </si>
  <si>
    <t>Comisiones pagadas</t>
  </si>
  <si>
    <t>Flujo neto de efectivo generado por actividades operativas</t>
  </si>
  <si>
    <t>Actividades de financiación</t>
  </si>
  <si>
    <t xml:space="preserve">Rescates </t>
  </si>
  <si>
    <t>Flujo neto de efectivo generado por (utilizado) en actividades de financiación</t>
  </si>
  <si>
    <t>Saldo Final de efectivo</t>
  </si>
  <si>
    <t>1) Información Básica del Fondo</t>
  </si>
  <si>
    <t>LA ADMINISTRADORA será responsable de la administración del FONDO DE INVERSIÓN ECO FORESTAL I, que en adelante se denominará FONDO ECO FORESTAL I, registrado en la Comisión Nacional de Valores de conformidad con la Resolución N.º 39E/21 de fecha 13/10/2021, el cual se regirá por el REGLAMENTO INTERNO, aprobado por Resolución 39E/21 de fecha 13/10/2021. El objeto del FONDO ECO FORESTAL I será invertir en desarrollar plantaciones forestales para la producción de madera de alta calidad destinada a madera aserrada para la construcción o para hacer laminas destinadas a la producción de contrachapados. El FONDO también invertirá en desarrollar plantaciones forestales para la producción de madera de menor calidad para la industria de
la celulosa.. Está dirigido a personas físicas y jurídicas. El riesgo de las Cuotas de Participación estará dado por la naturaleza de los activos que invierta el FONDO, de acuerdo a lo expuesto en la política de inversiones.</t>
  </si>
  <si>
    <t>2) Información sobre la Administradora</t>
  </si>
  <si>
    <t xml:space="preserve">    2.1) Información General</t>
  </si>
  <si>
    <t xml:space="preserve">    2.2) Entidad encargada de la Custodia</t>
  </si>
  <si>
    <t>3) Criterios Contables Aplicados</t>
  </si>
  <si>
    <t>La entidad aplica el principio de lo devengado para el reconocimiento de los ingresos y la imputación de costos.</t>
  </si>
  <si>
    <t>Tipo de cambio comprador</t>
  </si>
  <si>
    <t xml:space="preserve">Tipo de cambio vendedor       </t>
  </si>
  <si>
    <t>a) Posición en Moneda Extranjera:</t>
  </si>
  <si>
    <t>TOTAL</t>
  </si>
  <si>
    <t>_Información Estadística</t>
  </si>
  <si>
    <t>MES</t>
  </si>
  <si>
    <t>VALOR CUOTA</t>
  </si>
  <si>
    <t>PATRIMONIO NETO DEL FONDO</t>
  </si>
  <si>
    <t>N° DE PARTICIPES</t>
  </si>
  <si>
    <t>1Er. TRIMESTRE</t>
  </si>
  <si>
    <t>ENERO</t>
  </si>
  <si>
    <t>FEBRERO</t>
  </si>
  <si>
    <t>MARZO</t>
  </si>
  <si>
    <t>4) Composición de las Cuentas</t>
  </si>
  <si>
    <t>CUENTAS</t>
  </si>
  <si>
    <t>Banco GNB Paraguay</t>
  </si>
  <si>
    <t>ANEXO I</t>
  </si>
  <si>
    <t>COMPOSICION DE LAS INVERSIONES DEL FONDO</t>
  </si>
  <si>
    <t>(GUARANÍES)</t>
  </si>
  <si>
    <t>Instrumento</t>
  </si>
  <si>
    <t>Sector</t>
  </si>
  <si>
    <t>País</t>
  </si>
  <si>
    <t>Fecha
Compra</t>
  </si>
  <si>
    <t>Moneda</t>
  </si>
  <si>
    <t>Monto</t>
  </si>
  <si>
    <t>Val. Compra</t>
  </si>
  <si>
    <t>Val. Contable</t>
  </si>
  <si>
    <t>%
De las Inversiones con Relac. al Pat. Neto del Fondo</t>
  </si>
  <si>
    <t>Proyecto Forestal I</t>
  </si>
  <si>
    <t>Forestal</t>
  </si>
  <si>
    <t>Paraguay</t>
  </si>
  <si>
    <t>Gs</t>
  </si>
  <si>
    <t>Fondo Mutuo Disponible GS</t>
  </si>
  <si>
    <t>Financiero</t>
  </si>
  <si>
    <t>TOTAL DISPONIBILIDADES</t>
  </si>
  <si>
    <t xml:space="preserve">-   </t>
  </si>
  <si>
    <t>TOTAL COMISION ACUMULADA</t>
  </si>
  <si>
    <t>(-) TOTAL DEVOLUCION DE COMISION</t>
  </si>
  <si>
    <t>TOTAL GENERAL</t>
  </si>
  <si>
    <t>b) Diferencia de Cambio en Moneda Extranjera:</t>
  </si>
  <si>
    <t>Resultado por Tenencia</t>
  </si>
  <si>
    <t>Comité de Vigilancia</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</si>
  <si>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</si>
  <si>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r>
      <t xml:space="preserve">El Fondo Eco Forestal I solo opera en moneda local, por eso no cuenta con reporte sobre </t>
    </r>
    <r>
      <rPr>
        <i/>
        <u/>
        <sz val="11"/>
        <color theme="1"/>
        <rFont val="Gantari"/>
      </rPr>
      <t>Posición en Moneda Extranjera.</t>
    </r>
  </si>
  <si>
    <r>
      <t xml:space="preserve">El Fondo Eco Forestal Mantiene sus operaciones exclusivamente en moneda local, razón por la cual no arroja saldo con </t>
    </r>
    <r>
      <rPr>
        <i/>
        <u/>
        <sz val="11"/>
        <color theme="1"/>
        <rFont val="Gantari"/>
      </rPr>
      <t>Diferencia de Cambio en Moneda Extranjera</t>
    </r>
  </si>
  <si>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</si>
  <si>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r>
      <t xml:space="preserve">Resultado por tenencia de inversiones </t>
    </r>
    <r>
      <rPr>
        <b/>
        <sz val="11"/>
        <color theme="1"/>
        <rFont val="Gantari"/>
      </rPr>
      <t>Nota 4.5</t>
    </r>
  </si>
  <si>
    <r>
      <t xml:space="preserve">Disponibilidades </t>
    </r>
    <r>
      <rPr>
        <b/>
        <sz val="11"/>
        <color rgb="FF000000"/>
        <rFont val="Gantari"/>
      </rPr>
      <t>Nota 4.1</t>
    </r>
  </si>
  <si>
    <r>
      <t xml:space="preserve">Otros Créditos </t>
    </r>
    <r>
      <rPr>
        <b/>
        <sz val="11"/>
        <color theme="1"/>
        <rFont val="Gantari"/>
      </rPr>
      <t>Nota 4.2</t>
    </r>
  </si>
  <si>
    <r>
      <t xml:space="preserve">Comisiones a pagar a la administradora </t>
    </r>
    <r>
      <rPr>
        <b/>
        <sz val="11"/>
        <color rgb="FF000000"/>
        <rFont val="Gantari"/>
      </rPr>
      <t>Nota 4.4</t>
    </r>
  </si>
  <si>
    <t>Cadiem AFPISA, es la encargada de la custodia de activos del Fondo. Si hubiese títulos físicos serán resguardados en una Caja de Valores del Paraguay.</t>
  </si>
  <si>
    <t>La comisión de administración que se está utilizando es de 2,0% anual más IVA. Esta comisión se calcula diariamente de los fondos bajo manejo y se pagan mensualmente a la administradora, generalmente el primer día hábil siguiente al cierre del mes anterior.</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</si>
  <si>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</si>
  <si>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Inversión Forestal</t>
  </si>
  <si>
    <t>Alquiler de Pasturas</t>
  </si>
  <si>
    <t>OTROS EGRESOS</t>
  </si>
  <si>
    <r>
      <t xml:space="preserve">Inversiones </t>
    </r>
    <r>
      <rPr>
        <b/>
        <u/>
        <sz val="11"/>
        <rFont val="Gantari"/>
      </rPr>
      <t>Anexo I</t>
    </r>
  </si>
  <si>
    <t>IVA Crédito</t>
  </si>
  <si>
    <r>
      <t xml:space="preserve">    </t>
    </r>
    <r>
      <rPr>
        <b/>
        <sz val="11"/>
        <color theme="1"/>
        <rFont val="Gantari"/>
      </rPr>
      <t xml:space="preserve">4.2) </t>
    </r>
    <r>
      <rPr>
        <b/>
        <u/>
        <sz val="11"/>
        <color theme="1"/>
        <rFont val="Gantari"/>
      </rPr>
      <t>Otros Créditos</t>
    </r>
    <r>
      <rPr>
        <u/>
        <sz val="11"/>
        <color theme="1"/>
        <rFont val="Gantari"/>
      </rPr>
      <t>:</t>
    </r>
    <r>
      <rPr>
        <sz val="11"/>
        <color theme="1"/>
        <rFont val="Gantari"/>
      </rPr>
      <t xml:space="preserve"> Esta compuesta por los siguientes saldos.</t>
    </r>
  </si>
  <si>
    <t>Correspondiente al 31/12/2024 comparativo con el periodo 31/12/2023</t>
  </si>
  <si>
    <t>Otros Ingresos</t>
  </si>
  <si>
    <t>TOTAL AL 31/12/2024</t>
  </si>
  <si>
    <t>OTROS INGRESOS</t>
  </si>
  <si>
    <t>Ingresos Varios</t>
  </si>
  <si>
    <t>Seguros pagados</t>
  </si>
  <si>
    <t>Otros Gastos Administrativos</t>
  </si>
  <si>
    <r>
      <t xml:space="preserve">    </t>
    </r>
    <r>
      <rPr>
        <b/>
        <sz val="11"/>
        <color theme="1"/>
        <rFont val="Gantari"/>
      </rPr>
      <t xml:space="preserve">4.3) </t>
    </r>
    <r>
      <rPr>
        <b/>
        <u/>
        <sz val="11"/>
        <color theme="1"/>
        <rFont val="Gantari"/>
      </rPr>
      <t xml:space="preserve">Bienes de uso: </t>
    </r>
    <r>
      <rPr>
        <sz val="11"/>
        <color theme="1"/>
        <rFont val="Gantari"/>
      </rPr>
      <t>Los bienes de uso están registrados de acuerdo a los siguientes criterios:</t>
    </r>
  </si>
  <si>
    <t>Retetención de Impuestos</t>
  </si>
  <si>
    <t>Ingresos Ordinarios</t>
  </si>
  <si>
    <t>Proveedores</t>
  </si>
  <si>
    <t>Crédito Fiscal</t>
  </si>
  <si>
    <t>Fondo Mutuo</t>
  </si>
  <si>
    <r>
      <t xml:space="preserve">Rodados </t>
    </r>
    <r>
      <rPr>
        <b/>
        <sz val="11"/>
        <color theme="1"/>
        <rFont val="Gantari"/>
      </rPr>
      <t>Nota 4.3</t>
    </r>
  </si>
  <si>
    <r>
      <t xml:space="preserve">    </t>
    </r>
    <r>
      <rPr>
        <b/>
        <sz val="11"/>
        <color theme="1"/>
        <rFont val="Gantari"/>
      </rPr>
      <t xml:space="preserve">4.4) </t>
    </r>
    <r>
      <rPr>
        <b/>
        <u/>
        <sz val="11"/>
        <color theme="1"/>
        <rFont val="Gantari"/>
      </rPr>
      <t>Comisión a Pagar a la Administradora</t>
    </r>
    <r>
      <rPr>
        <u/>
        <sz val="11"/>
        <color theme="1"/>
        <rFont val="Gantari"/>
      </rPr>
      <t>:</t>
    </r>
    <r>
      <rPr>
        <sz val="11"/>
        <color theme="1"/>
        <rFont val="Gantari"/>
      </rPr>
      <t xml:space="preserve"> Incluye las comisiones de administración, las cuales se liquidan el primer día hábil del mes siguiente.</t>
    </r>
  </si>
  <si>
    <r>
      <t xml:space="preserve">    </t>
    </r>
    <r>
      <rPr>
        <b/>
        <sz val="11"/>
        <color theme="1"/>
        <rFont val="Gantari"/>
      </rPr>
      <t xml:space="preserve">4.5) </t>
    </r>
    <r>
      <rPr>
        <b/>
        <u/>
        <sz val="11"/>
        <color theme="1"/>
        <rFont val="Gantari"/>
      </rPr>
      <t>Resultado por Tenencia de Inversiones</t>
    </r>
    <r>
      <rPr>
        <u/>
        <sz val="11"/>
        <color theme="1"/>
        <rFont val="Gantari"/>
      </rPr>
      <t>:</t>
    </r>
    <r>
      <rPr>
        <sz val="11"/>
        <color theme="1"/>
        <rFont val="Gantari"/>
      </rPr>
      <t xml:space="preserve"> Esta cuenta refleja los rendimientos obtenidos por el fondo a partir de la inversión de su liquidez en participaciones de otros fondos durante el período.</t>
    </r>
  </si>
  <si>
    <r>
      <t xml:space="preserve">Otros Egresos </t>
    </r>
    <r>
      <rPr>
        <b/>
        <sz val="11"/>
        <color theme="1"/>
        <rFont val="Gantari"/>
      </rPr>
      <t>Nota 4.6</t>
    </r>
  </si>
  <si>
    <r>
      <t xml:space="preserve">    </t>
    </r>
    <r>
      <rPr>
        <b/>
        <sz val="11"/>
        <color theme="1"/>
        <rFont val="Gantari"/>
      </rPr>
      <t xml:space="preserve">4.6)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</si>
  <si>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t>La valorización de las inversiones aplicadas en el fondo están constituidas su valor de costo histórico.</t>
  </si>
  <si>
    <t>Correspondiente al 31/03/2025 comparativo con el periodo 31/03/2024</t>
  </si>
  <si>
    <t>TOTAL AL 31/03/2025</t>
  </si>
  <si>
    <t>Correspondiente al 31/03/2025 comparativo con el periodo 31/12/2024</t>
  </si>
  <si>
    <t xml:space="preserve">El período que cubre los Estados Contables es del 01 de enero al 31 de marzo del 2025 de forma comparativa con el mismo periodo del año anterior. </t>
  </si>
  <si>
    <t>(Aumento) Disminución Intereses a Cobrar</t>
  </si>
  <si>
    <t>Aumento (Disminución) en Otros Pasivos</t>
  </si>
  <si>
    <t>Gastos a Devengar</t>
  </si>
  <si>
    <t>Gastos de Asamblea</t>
  </si>
  <si>
    <t>Depreciacion Rodados</t>
  </si>
  <si>
    <t>Multas y Recargos</t>
  </si>
  <si>
    <t>1er Trimestre 2025</t>
  </si>
  <si>
    <t>1er Semestre 2022</t>
  </si>
  <si>
    <t>VALORES DE ORIGEN</t>
  </si>
  <si>
    <t>DEPRECIACIONES</t>
  </si>
  <si>
    <t>NETO RESULTANTE</t>
  </si>
  <si>
    <t>VALORES AL INCIO</t>
  </si>
  <si>
    <t>ALTAS</t>
  </si>
  <si>
    <t>BAJAS</t>
  </si>
  <si>
    <t>REVALUO DEL PERIODO</t>
  </si>
  <si>
    <t>VALORES AL CIERRE</t>
  </si>
  <si>
    <t>ACUMULADA AL INICIO</t>
  </si>
  <si>
    <t>DEPRECIACIÓN DEL PERIODO</t>
  </si>
  <si>
    <t>ACUMULADAS AL CIERRE</t>
  </si>
  <si>
    <t>Rodados</t>
  </si>
  <si>
    <t>c) Gastos Operacionales y comisión de la Sociedad Administradora:</t>
  </si>
  <si>
    <r>
      <t xml:space="preserve">Comisión por Administración </t>
    </r>
    <r>
      <rPr>
        <b/>
        <sz val="11"/>
        <color theme="1"/>
        <rFont val="Gantari"/>
      </rPr>
      <t>(Nota 3.C)</t>
    </r>
  </si>
  <si>
    <t>Las 4 Notas  y el Anexo I que acompañan son parte integrante de estos Estados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</si>
</sst>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64" formatCode="_ * #,##0.000000_ ;_ * \-#,##0.000000_ ;_ * &quot;-&quot;_ ;_ @_ "/>
    <numFmt numFmtId="165" formatCode="_ * #,##0.00_ ;_ * \-#,##0.00_ ;_ * &quot;-&quot;_ ;_ @_ "/>
    <numFmt numFmtId="166" formatCode="_ * #,##0.000000_ ;_ * \-#,##0.000000_ ;_ * &quot;-&quot;??????_ ;_ @_ "/>
    <numFmt numFmtId="167" formatCode="_(* #,##0.00_);_(* \(#,##0.00\);_(* &quot;-&quot;??_);_(@_)"/>
    <numFmt numFmtId="174" formatCode="#,##0_);\(#,##0\);\ &quot;-&quot;_)"/>
    <numFmt numFmtId="175" formatCode="[$-409]mmm\-yy;@"/>
  </numFmts>
  <fonts count="26">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theme="1"/>
      <name val="Gantari"/>
    </font>
    <font>
      <u/>
      <sz val="11"/>
      <color theme="10"/>
      <name val="Gantari"/>
    </font>
    <font>
      <b/>
      <sz val="11"/>
      <name val="Gantari"/>
    </font>
    <font>
      <b/>
      <sz val="11"/>
      <color indexed="72"/>
      <name val="Gantari"/>
    </font>
    <font>
      <sz val="11"/>
      <color indexed="8"/>
      <name val="Gantari"/>
    </font>
    <font>
      <b/>
      <sz val="11"/>
      <color indexed="8"/>
      <name val="Gantari"/>
    </font>
    <font>
      <sz val="11"/>
      <name val="Gantari"/>
    </font>
    <font>
      <b/>
      <u/>
      <sz val="11"/>
      <color indexed="8"/>
      <name val="Gantari"/>
    </font>
    <font>
      <b/>
      <sz val="11"/>
      <color theme="1"/>
      <name val="Gantari"/>
    </font>
    <font>
      <b/>
      <u/>
      <sz val="11"/>
      <color theme="1"/>
      <name val="Gantari"/>
    </font>
    <font>
      <i/>
      <u/>
      <sz val="11"/>
      <color theme="1"/>
      <name val="Gantari"/>
    </font>
    <font>
      <sz val="11"/>
      <color rgb="FF000000"/>
      <name val="Gantari"/>
    </font>
    <font>
      <u/>
      <sz val="11"/>
      <color theme="1"/>
      <name val="Gantari"/>
    </font>
    <font>
      <b/>
      <sz val="11"/>
      <color rgb="FF000000"/>
      <name val="Gantari"/>
    </font>
    <font>
      <sz val="11"/>
      <color rgb="FFFF0000"/>
      <name val="Gantari"/>
    </font>
    <font>
      <u/>
      <sz val="11"/>
      <name val="Gantari"/>
    </font>
    <font>
      <b/>
      <u/>
      <sz val="11"/>
      <name val="Gantari"/>
    </font>
    <font>
      <b/>
      <sz val="11"/>
      <name val="Museo Sans 100"/>
      <family val="3"/>
    </font>
    <font>
      <sz val="11"/>
      <name val="Museo Sans 100"/>
      <family val="3"/>
    </font>
  </fonts>
  <fills count="5">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7"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cellStyleXfs>
  <cellXfs count="199">
    <xf numFmtId="0" fontId="0" fillId="0" borderId="0" xfId="0"/>
    <xf numFmtId="0" fontId="7" fillId="0" borderId="0" xfId="0" applyFont="1"/>
    <xf numFmtId="0" fontId="8" fillId="0" borderId="0" xfId="9" applyFont="1"/>
    <xf numFmtId="0" fontId="9" fillId="0" borderId="14" xfId="2" applyFont="1" applyBorder="1" applyAlignment="1">
      <alignment horizontal="centerContinuous" vertical="top"/>
    </xf>
    <xf numFmtId="0" fontId="10" fillId="0" borderId="5" xfId="2" applyFont="1" applyBorder="1" applyAlignment="1">
      <alignment horizontal="centerContinuous" vertical="top"/>
    </xf>
    <xf numFmtId="0" fontId="10" fillId="0" borderId="6" xfId="2" applyFont="1" applyBorder="1" applyAlignment="1">
      <alignment horizontal="centerContinuous" vertical="top"/>
    </xf>
    <xf numFmtId="0" fontId="10" fillId="0" borderId="7" xfId="2" applyFont="1" applyBorder="1" applyAlignment="1">
      <alignment horizontal="centerContinuous" vertical="top"/>
    </xf>
    <xf numFmtId="14" fontId="10" fillId="0" borderId="5" xfId="2" applyNumberFormat="1" applyFont="1" applyBorder="1" applyAlignment="1">
      <alignment horizontal="centerContinuous" vertical="top"/>
    </xf>
    <xf numFmtId="0" fontId="10" fillId="0" borderId="2" xfId="2" applyFont="1" applyBorder="1" applyAlignment="1">
      <alignment horizontal="center" vertical="center" wrapText="1"/>
    </xf>
    <xf numFmtId="0" fontId="11" fillId="0" borderId="10" xfId="0" applyFont="1" applyBorder="1" applyAlignment="1">
      <alignment horizontal="left" vertical="top"/>
    </xf>
    <xf numFmtId="0" fontId="11" fillId="0" borderId="11" xfId="0" applyFont="1" applyBorder="1" applyAlignment="1">
      <alignment vertical="top"/>
    </xf>
    <xf numFmtId="14" fontId="11" fillId="0" borderId="11" xfId="0" applyNumberFormat="1" applyFont="1" applyBorder="1" applyAlignment="1">
      <alignment horizontal="center" vertical="top"/>
    </xf>
    <xf numFmtId="0" fontId="11" fillId="0" borderId="11" xfId="0" applyFont="1" applyBorder="1" applyAlignment="1">
      <alignment horizontal="center" vertical="top"/>
    </xf>
    <xf numFmtId="41" fontId="11" fillId="0" borderId="11" xfId="1" applyFont="1" applyBorder="1" applyAlignment="1">
      <alignment horizontal="right" vertical="top"/>
    </xf>
    <xf numFmtId="0" fontId="11" fillId="0" borderId="11" xfId="0" applyFont="1" applyBorder="1" applyAlignment="1">
      <alignment horizontal="left" vertical="top"/>
    </xf>
    <xf numFmtId="0" fontId="11" fillId="0" borderId="13" xfId="0" applyFont="1" applyBorder="1" applyAlignment="1">
      <alignment horizontal="left" vertical="top"/>
    </xf>
    <xf numFmtId="0" fontId="11" fillId="0" borderId="14" xfId="0" applyFont="1" applyBorder="1" applyAlignment="1">
      <alignment horizontal="center" vertical="top"/>
    </xf>
    <xf numFmtId="0" fontId="11" fillId="0" borderId="14" xfId="0" applyFont="1" applyBorder="1" applyAlignment="1">
      <alignment vertical="top"/>
    </xf>
    <xf numFmtId="14" fontId="11" fillId="0" borderId="14" xfId="0" applyNumberFormat="1" applyFont="1" applyBorder="1" applyAlignment="1">
      <alignment horizontal="center" vertical="top"/>
    </xf>
    <xf numFmtId="41" fontId="11" fillId="0" borderId="14" xfId="1" applyFont="1" applyBorder="1" applyAlignment="1">
      <alignment horizontal="right" vertical="top"/>
    </xf>
    <xf numFmtId="0" fontId="11" fillId="0" borderId="14" xfId="0" applyFont="1" applyBorder="1" applyAlignment="1">
      <alignment horizontal="left" vertical="top"/>
    </xf>
    <xf numFmtId="0" fontId="11" fillId="0" borderId="8" xfId="0" applyFont="1" applyBorder="1" applyAlignment="1">
      <alignment horizontal="left" vertical="top"/>
    </xf>
    <xf numFmtId="0" fontId="11" fillId="0" borderId="0" xfId="0" applyFont="1" applyAlignment="1">
      <alignment horizontal="left" vertical="top"/>
    </xf>
    <xf numFmtId="0" fontId="12" fillId="0" borderId="0" xfId="0" applyFont="1" applyAlignment="1">
      <alignment vertical="top"/>
    </xf>
    <xf numFmtId="41" fontId="12" fillId="0" borderId="0" xfId="1" applyFont="1" applyBorder="1" applyAlignment="1" applyProtection="1">
      <alignment horizontal="right" vertical="top"/>
    </xf>
    <xf numFmtId="0" fontId="11" fillId="0" borderId="9" xfId="0" applyFont="1" applyBorder="1" applyAlignment="1">
      <alignment horizontal="left" vertical="top"/>
    </xf>
    <xf numFmtId="0" fontId="14" fillId="0" borderId="14" xfId="0" applyFont="1" applyBorder="1" applyAlignment="1">
      <alignment vertical="top"/>
    </xf>
    <xf numFmtId="41" fontId="12" fillId="0" borderId="14" xfId="1" applyFont="1" applyBorder="1" applyAlignment="1" applyProtection="1">
      <alignment horizontal="right" vertical="top"/>
    </xf>
    <xf numFmtId="41" fontId="7" fillId="0" borderId="0" xfId="0" applyNumberFormat="1" applyFont="1"/>
    <xf numFmtId="43" fontId="7" fillId="0" borderId="0" xfId="0" applyNumberFormat="1" applyFont="1"/>
    <xf numFmtId="10" fontId="7" fillId="0" borderId="0" xfId="10" applyNumberFormat="1" applyFont="1"/>
    <xf numFmtId="0" fontId="15" fillId="0" borderId="0" xfId="0" applyFont="1" applyAlignment="1">
      <alignment horizontal="left" wrapText="1"/>
    </xf>
    <xf numFmtId="0" fontId="7" fillId="0" borderId="0" xfId="0" applyFont="1" applyAlignment="1">
      <alignment horizontal="left" vertical="top" wrapText="1"/>
    </xf>
    <xf numFmtId="0" fontId="15" fillId="0" borderId="0" xfId="0" applyFont="1" applyAlignment="1">
      <alignment horizontal="left" vertical="center" wrapText="1"/>
    </xf>
    <xf numFmtId="0" fontId="7" fillId="0" borderId="0" xfId="0" applyFont="1" applyAlignment="1">
      <alignment horizontal="left"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7" fillId="0" borderId="1" xfId="0" applyFont="1" applyBorder="1" applyAlignment="1">
      <alignment horizontal="justify" vertical="center"/>
    </xf>
    <xf numFmtId="165" fontId="7" fillId="0" borderId="1" xfId="1" applyNumberFormat="1" applyFont="1" applyBorder="1" applyAlignment="1">
      <alignment horizontal="center" vertical="center"/>
    </xf>
    <xf numFmtId="0" fontId="15" fillId="0" borderId="0" xfId="0" applyFont="1"/>
    <xf numFmtId="0" fontId="15" fillId="0" borderId="0" xfId="0" applyFont="1" applyAlignment="1">
      <alignment wrapText="1"/>
    </xf>
    <xf numFmtId="41" fontId="7" fillId="0" borderId="2" xfId="1" applyFont="1" applyBorder="1" applyAlignment="1">
      <alignment horizontal="center" vertical="center"/>
    </xf>
    <xf numFmtId="41" fontId="15" fillId="0" borderId="1" xfId="1" applyFont="1" applyFill="1" applyBorder="1" applyAlignment="1">
      <alignment horizontal="center" vertical="center"/>
    </xf>
    <xf numFmtId="0" fontId="15" fillId="0" borderId="1" xfId="0" applyFont="1" applyBorder="1" applyAlignment="1">
      <alignment horizontal="center" vertical="center" wrapText="1"/>
    </xf>
    <xf numFmtId="0" fontId="7" fillId="0" borderId="8" xfId="0" applyFont="1" applyBorder="1"/>
    <xf numFmtId="0" fontId="7" fillId="0" borderId="2" xfId="0" applyFont="1" applyBorder="1"/>
    <xf numFmtId="0" fontId="7" fillId="0" borderId="3" xfId="0" applyFont="1" applyBorder="1"/>
    <xf numFmtId="41" fontId="7" fillId="0" borderId="2" xfId="1" applyFont="1" applyBorder="1"/>
    <xf numFmtId="41" fontId="7" fillId="0" borderId="3" xfId="1" applyFont="1" applyBorder="1"/>
    <xf numFmtId="41" fontId="7" fillId="0" borderId="4" xfId="1" applyFont="1" applyBorder="1"/>
    <xf numFmtId="41" fontId="7" fillId="0" borderId="0" xfId="1" applyFont="1" applyFill="1" applyBorder="1" applyAlignment="1">
      <alignment horizontal="center" vertical="center"/>
    </xf>
    <xf numFmtId="0" fontId="15" fillId="0" borderId="2" xfId="0" applyFont="1" applyBorder="1" applyAlignment="1">
      <alignment horizontal="center" vertical="center"/>
    </xf>
    <xf numFmtId="41" fontId="15" fillId="0" borderId="1" xfId="1" applyFont="1" applyFill="1" applyBorder="1"/>
    <xf numFmtId="0" fontId="15" fillId="0" borderId="0" xfId="0" applyFont="1" applyAlignment="1">
      <alignment horizontal="center" vertical="center"/>
    </xf>
    <xf numFmtId="165" fontId="15" fillId="0" borderId="0" xfId="1" applyNumberFormat="1" applyFont="1" applyFill="1" applyBorder="1"/>
    <xf numFmtId="0" fontId="7" fillId="0" borderId="1" xfId="0" applyFont="1" applyBorder="1"/>
    <xf numFmtId="41" fontId="7" fillId="0" borderId="12" xfId="1" applyFont="1" applyBorder="1"/>
    <xf numFmtId="41" fontId="7" fillId="0" borderId="0" xfId="0" applyNumberFormat="1" applyFont="1" applyAlignment="1">
      <alignment horizontal="left" vertical="top" wrapText="1"/>
    </xf>
    <xf numFmtId="41" fontId="15" fillId="0" borderId="7" xfId="1" applyFont="1" applyBorder="1"/>
    <xf numFmtId="41" fontId="7" fillId="0" borderId="1" xfId="1" applyFont="1" applyBorder="1"/>
    <xf numFmtId="41" fontId="15" fillId="0" borderId="1" xfId="1" applyFont="1" applyBorder="1" applyAlignment="1">
      <alignment horizontal="center" vertical="center"/>
    </xf>
    <xf numFmtId="0" fontId="15" fillId="0" borderId="0" xfId="0" applyFont="1" applyAlignment="1">
      <alignment horizontal="center"/>
    </xf>
    <xf numFmtId="0" fontId="15" fillId="0" borderId="1" xfId="0" applyFont="1" applyBorder="1"/>
    <xf numFmtId="41" fontId="15" fillId="0" borderId="1" xfId="1" applyFont="1" applyBorder="1"/>
    <xf numFmtId="0" fontId="16" fillId="0" borderId="8" xfId="0" applyFont="1" applyBorder="1"/>
    <xf numFmtId="0" fontId="15" fillId="0" borderId="8" xfId="0" applyFont="1" applyBorder="1"/>
    <xf numFmtId="0" fontId="15" fillId="0" borderId="1" xfId="0" applyFont="1" applyBorder="1" applyAlignment="1">
      <alignment horizontal="left" vertical="center" wrapText="1"/>
    </xf>
    <xf numFmtId="0" fontId="15" fillId="0" borderId="1" xfId="0" applyFont="1" applyBorder="1" applyAlignment="1">
      <alignment horizontal="left" wrapText="1"/>
    </xf>
    <xf numFmtId="41" fontId="7" fillId="0" borderId="0" xfId="1" applyFont="1"/>
    <xf numFmtId="0" fontId="15" fillId="0" borderId="1" xfId="0" applyFont="1" applyBorder="1" applyAlignment="1">
      <alignment horizontal="center"/>
    </xf>
    <xf numFmtId="14" fontId="15" fillId="0" borderId="1" xfId="0" applyNumberFormat="1" applyFont="1" applyBorder="1" applyAlignment="1">
      <alignment horizontal="center"/>
    </xf>
    <xf numFmtId="165" fontId="7" fillId="0" borderId="0" xfId="1" applyNumberFormat="1" applyFont="1"/>
    <xf numFmtId="0" fontId="15" fillId="0" borderId="2" xfId="0" applyFont="1" applyBorder="1"/>
    <xf numFmtId="41" fontId="7" fillId="0" borderId="3" xfId="1" applyFont="1" applyFill="1" applyBorder="1"/>
    <xf numFmtId="0" fontId="15" fillId="0" borderId="4" xfId="0" applyFont="1" applyBorder="1"/>
    <xf numFmtId="41" fontId="15" fillId="0" borderId="4" xfId="1" applyFont="1" applyBorder="1"/>
    <xf numFmtId="0" fontId="15" fillId="0" borderId="5" xfId="0" applyFont="1" applyBorder="1"/>
    <xf numFmtId="41" fontId="15" fillId="0" borderId="6" xfId="1" applyFont="1" applyBorder="1"/>
    <xf numFmtId="0" fontId="20" fillId="2" borderId="1" xfId="0" applyFont="1" applyFill="1" applyBorder="1" applyAlignment="1">
      <alignment vertical="center"/>
    </xf>
    <xf numFmtId="41" fontId="20" fillId="2" borderId="1" xfId="1" applyFont="1" applyFill="1" applyBorder="1" applyAlignment="1">
      <alignment horizontal="center" vertical="center"/>
    </xf>
    <xf numFmtId="0" fontId="18" fillId="2" borderId="3" xfId="0" applyFont="1" applyFill="1" applyBorder="1" applyAlignment="1">
      <alignment horizontal="left" vertical="center"/>
    </xf>
    <xf numFmtId="0" fontId="18" fillId="2" borderId="3" xfId="0" applyFont="1" applyFill="1" applyBorder="1" applyAlignment="1">
      <alignment vertical="center"/>
    </xf>
    <xf numFmtId="165" fontId="7" fillId="0" borderId="0" xfId="0" applyNumberFormat="1" applyFont="1"/>
    <xf numFmtId="164" fontId="7" fillId="0" borderId="0" xfId="1" applyNumberFormat="1" applyFont="1"/>
    <xf numFmtId="166" fontId="7" fillId="0" borderId="0" xfId="0" applyNumberFormat="1" applyFont="1"/>
    <xf numFmtId="0" fontId="15" fillId="3" borderId="0" xfId="0" applyFont="1" applyFill="1" applyAlignment="1">
      <alignment horizontal="centerContinuous"/>
    </xf>
    <xf numFmtId="0" fontId="16" fillId="0" borderId="0" xfId="0" applyFont="1" applyAlignment="1">
      <alignment horizontal="centerContinuous"/>
    </xf>
    <xf numFmtId="0" fontId="15" fillId="0" borderId="0" xfId="0" applyFont="1" applyAlignment="1">
      <alignment horizontal="centerContinuous"/>
    </xf>
    <xf numFmtId="0" fontId="12" fillId="0" borderId="11" xfId="0" applyFont="1" applyBorder="1" applyAlignment="1">
      <alignment vertical="top"/>
    </xf>
    <xf numFmtId="41" fontId="12" fillId="0" borderId="11" xfId="1" applyFont="1" applyBorder="1" applyAlignment="1" applyProtection="1">
      <alignment horizontal="right" vertical="top"/>
    </xf>
    <xf numFmtId="2" fontId="12" fillId="0" borderId="12" xfId="0" applyNumberFormat="1" applyFont="1" applyBorder="1" applyAlignment="1">
      <alignment vertical="top"/>
    </xf>
    <xf numFmtId="9" fontId="14" fillId="0" borderId="15" xfId="10" applyFont="1" applyBorder="1" applyAlignment="1">
      <alignment vertical="top"/>
    </xf>
    <xf numFmtId="2" fontId="12" fillId="0" borderId="9" xfId="0" applyNumberFormat="1" applyFont="1" applyBorder="1" applyAlignment="1">
      <alignment vertical="top"/>
    </xf>
    <xf numFmtId="0" fontId="18" fillId="0" borderId="3" xfId="0" applyFont="1" applyBorder="1" applyAlignment="1">
      <alignment horizontal="left" vertical="top"/>
    </xf>
    <xf numFmtId="41" fontId="7" fillId="0" borderId="0" xfId="1" applyFont="1" applyFill="1"/>
    <xf numFmtId="41" fontId="21" fillId="0" borderId="0" xfId="1" applyFont="1"/>
    <xf numFmtId="10" fontId="11" fillId="0" borderId="12" xfId="10" applyNumberFormat="1" applyFont="1" applyFill="1" applyBorder="1" applyAlignment="1" applyProtection="1">
      <alignment vertical="top"/>
    </xf>
    <xf numFmtId="10" fontId="11" fillId="0" borderId="15" xfId="10" applyNumberFormat="1" applyFont="1" applyFill="1" applyBorder="1" applyAlignment="1" applyProtection="1">
      <alignment vertical="top"/>
    </xf>
    <xf numFmtId="0" fontId="20" fillId="2" borderId="2" xfId="0" applyFont="1" applyFill="1" applyBorder="1" applyAlignment="1">
      <alignment horizontal="center" vertical="center"/>
    </xf>
    <xf numFmtId="14" fontId="20" fillId="2" borderId="2" xfId="0" applyNumberFormat="1" applyFont="1" applyFill="1" applyBorder="1" applyAlignment="1">
      <alignment horizontal="center" vertical="center"/>
    </xf>
    <xf numFmtId="0" fontId="20" fillId="2" borderId="4" xfId="0" applyFont="1" applyFill="1" applyBorder="1" applyAlignment="1">
      <alignment vertical="center"/>
    </xf>
    <xf numFmtId="0" fontId="18" fillId="2" borderId="10" xfId="0" applyFont="1" applyFill="1" applyBorder="1" applyAlignment="1">
      <alignment vertical="center"/>
    </xf>
    <xf numFmtId="0" fontId="22" fillId="2" borderId="8" xfId="9" applyFont="1" applyFill="1" applyBorder="1" applyAlignment="1">
      <alignment vertical="center"/>
    </xf>
    <xf numFmtId="0" fontId="13" fillId="2" borderId="8" xfId="9" applyFont="1" applyFill="1" applyBorder="1" applyAlignment="1">
      <alignment vertical="center"/>
    </xf>
    <xf numFmtId="0" fontId="7" fillId="0" borderId="13" xfId="0" applyFont="1" applyBorder="1"/>
    <xf numFmtId="41" fontId="18" fillId="0" borderId="4" xfId="1" applyFont="1" applyBorder="1" applyAlignment="1">
      <alignment horizontal="center" vertical="center"/>
    </xf>
    <xf numFmtId="165" fontId="15" fillId="0" borderId="1" xfId="1" applyNumberFormat="1" applyFont="1" applyBorder="1"/>
    <xf numFmtId="165" fontId="15" fillId="0" borderId="7" xfId="1" applyNumberFormat="1" applyFont="1" applyBorder="1"/>
    <xf numFmtId="0" fontId="7" fillId="0" borderId="10" xfId="0" applyFont="1" applyBorder="1"/>
    <xf numFmtId="165" fontId="7" fillId="0" borderId="12" xfId="1" applyNumberFormat="1" applyFont="1" applyBorder="1"/>
    <xf numFmtId="41" fontId="7" fillId="0" borderId="9" xfId="1" applyFont="1" applyBorder="1" applyAlignment="1">
      <alignment horizontal="center" vertical="center"/>
    </xf>
    <xf numFmtId="41" fontId="7" fillId="0" borderId="3" xfId="1" applyFont="1" applyBorder="1" applyAlignment="1">
      <alignment horizontal="center" vertical="center"/>
    </xf>
    <xf numFmtId="41" fontId="7" fillId="0" borderId="15" xfId="1" applyFont="1" applyBorder="1" applyAlignment="1">
      <alignment horizontal="center" vertical="center"/>
    </xf>
    <xf numFmtId="41" fontId="7" fillId="0" borderId="4" xfId="1" applyFont="1" applyBorder="1" applyAlignment="1">
      <alignment horizontal="center" vertical="center"/>
    </xf>
    <xf numFmtId="41" fontId="18" fillId="0" borderId="0" xfId="1" applyFont="1" applyBorder="1"/>
    <xf numFmtId="41" fontId="7" fillId="0" borderId="0" xfId="1" applyFont="1" applyBorder="1" applyAlignment="1">
      <alignment horizontal="right" vertical="center"/>
    </xf>
    <xf numFmtId="41" fontId="7" fillId="0" borderId="9" xfId="1" applyFont="1" applyBorder="1"/>
    <xf numFmtId="0" fontId="15" fillId="0" borderId="0" xfId="0" applyFont="1" applyAlignment="1">
      <alignment horizontal="left"/>
    </xf>
    <xf numFmtId="41" fontId="7" fillId="0" borderId="1" xfId="1" applyFont="1" applyFill="1" applyBorder="1"/>
    <xf numFmtId="41" fontId="13" fillId="0" borderId="7" xfId="1" applyFont="1" applyBorder="1"/>
    <xf numFmtId="0" fontId="7" fillId="0" borderId="0" xfId="0" applyFont="1" applyAlignment="1">
      <alignment horizontal="justify" vertical="top" wrapText="1"/>
    </xf>
    <xf numFmtId="0" fontId="16" fillId="0" borderId="0" xfId="0" applyFont="1" applyAlignment="1">
      <alignment horizontal="left"/>
    </xf>
    <xf numFmtId="3" fontId="10" fillId="0" borderId="0" xfId="0" applyNumberFormat="1" applyFont="1" applyAlignment="1">
      <alignment vertical="top"/>
    </xf>
    <xf numFmtId="41" fontId="20" fillId="0" borderId="1" xfId="1" applyFont="1" applyBorder="1" applyAlignment="1">
      <alignment horizontal="center" vertical="center"/>
    </xf>
    <xf numFmtId="41" fontId="15" fillId="0" borderId="2" xfId="1" applyFont="1" applyBorder="1"/>
    <xf numFmtId="41" fontId="15" fillId="0" borderId="3" xfId="1" applyFont="1" applyBorder="1"/>
    <xf numFmtId="41" fontId="15" fillId="0" borderId="1" xfId="1" applyFont="1" applyBorder="1" applyAlignment="1">
      <alignment horizontal="center" vertical="center" wrapText="1"/>
    </xf>
    <xf numFmtId="41" fontId="7" fillId="0" borderId="9" xfId="1" applyFont="1" applyBorder="1" applyAlignment="1">
      <alignment horizontal="center"/>
    </xf>
    <xf numFmtId="41" fontId="15" fillId="0" borderId="1" xfId="1" applyFont="1" applyBorder="1" applyAlignment="1">
      <alignment horizontal="center"/>
    </xf>
    <xf numFmtId="41" fontId="15" fillId="0" borderId="0" xfId="0" applyNumberFormat="1" applyFont="1" applyAlignment="1">
      <alignment horizontal="left"/>
    </xf>
    <xf numFmtId="14" fontId="15" fillId="0" borderId="1" xfId="1" applyNumberFormat="1" applyFont="1" applyBorder="1" applyAlignment="1">
      <alignment horizontal="center" vertical="center"/>
    </xf>
    <xf numFmtId="10" fontId="11" fillId="0" borderId="12" xfId="10" applyNumberFormat="1" applyFont="1" applyBorder="1" applyAlignment="1" applyProtection="1">
      <alignment vertical="top"/>
    </xf>
    <xf numFmtId="10" fontId="11" fillId="0" borderId="15" xfId="10" applyNumberFormat="1" applyFont="1" applyBorder="1" applyAlignment="1" applyProtection="1">
      <alignment vertical="top"/>
    </xf>
    <xf numFmtId="0" fontId="15" fillId="0" borderId="0" xfId="0" applyFont="1" applyAlignment="1">
      <alignment horizontal="left"/>
    </xf>
    <xf numFmtId="0" fontId="15" fillId="3" borderId="0" xfId="0" applyFont="1" applyFill="1" applyAlignment="1">
      <alignment horizontal="center"/>
    </xf>
    <xf numFmtId="0" fontId="15" fillId="0" borderId="0" xfId="0" applyFont="1" applyAlignment="1">
      <alignment horizontal="center"/>
    </xf>
    <xf numFmtId="0" fontId="16" fillId="0" borderId="0" xfId="0" applyFont="1" applyAlignment="1">
      <alignment horizontal="left"/>
    </xf>
    <xf numFmtId="0" fontId="16" fillId="0" borderId="0" xfId="0" applyFont="1" applyAlignment="1">
      <alignment horizontal="center"/>
    </xf>
    <xf numFmtId="0" fontId="15" fillId="0" borderId="2" xfId="0" applyFont="1" applyBorder="1" applyAlignment="1">
      <alignment horizontal="left" wrapText="1"/>
    </xf>
    <xf numFmtId="0" fontId="15" fillId="0" borderId="4" xfId="0" applyFont="1" applyBorder="1" applyAlignment="1">
      <alignment horizontal="left" wrapText="1"/>
    </xf>
    <xf numFmtId="41" fontId="15" fillId="0" borderId="2" xfId="1" applyFont="1" applyBorder="1" applyAlignment="1">
      <alignment horizontal="center"/>
    </xf>
    <xf numFmtId="41" fontId="15" fillId="0" borderId="4" xfId="1" applyFont="1" applyBorder="1" applyAlignment="1">
      <alignment horizontal="center"/>
    </xf>
    <xf numFmtId="0" fontId="15" fillId="0" borderId="0" xfId="0" applyFont="1" applyAlignment="1">
      <alignment horizontal="left"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7" fillId="0" borderId="0" xfId="0" applyFont="1" applyAlignment="1">
      <alignment horizontal="left" wrapText="1"/>
    </xf>
    <xf numFmtId="0" fontId="15" fillId="0" borderId="5" xfId="0" applyFont="1" applyBorder="1" applyAlignment="1">
      <alignment horizontal="left"/>
    </xf>
    <xf numFmtId="0" fontId="15" fillId="0" borderId="6" xfId="0" applyFont="1" applyBorder="1" applyAlignment="1">
      <alignment horizontal="left"/>
    </xf>
    <xf numFmtId="0" fontId="15" fillId="0" borderId="7" xfId="0" applyFont="1" applyBorder="1" applyAlignment="1">
      <alignment horizontal="left"/>
    </xf>
    <xf numFmtId="0" fontId="7" fillId="0" borderId="0" xfId="0" applyFont="1" applyAlignment="1">
      <alignment horizontal="left" vertical="top" wrapText="1"/>
    </xf>
    <xf numFmtId="0" fontId="7" fillId="0" borderId="0" xfId="0" applyFont="1" applyAlignment="1">
      <alignment horizontal="justify"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justify" vertical="top" wrapText="1"/>
    </xf>
    <xf numFmtId="0" fontId="15" fillId="0" borderId="0" xfId="0" applyFont="1" applyAlignment="1">
      <alignment horizontal="left" vertical="center" wrapText="1"/>
    </xf>
    <xf numFmtId="0" fontId="15" fillId="4" borderId="0" xfId="0" applyFont="1" applyFill="1" applyAlignment="1">
      <alignment horizontal="center"/>
    </xf>
    <xf numFmtId="0" fontId="16" fillId="0" borderId="0" xfId="0" applyFont="1" applyAlignment="1">
      <alignment horizontal="center" wrapText="1"/>
    </xf>
    <xf numFmtId="14" fontId="15" fillId="0" borderId="1" xfId="0" applyNumberFormat="1" applyFont="1" applyFill="1" applyBorder="1" applyAlignment="1">
      <alignment horizontal="center" vertical="center"/>
    </xf>
    <xf numFmtId="41" fontId="15" fillId="0" borderId="2" xfId="1" applyFont="1" applyFill="1" applyBorder="1"/>
    <xf numFmtId="41" fontId="15" fillId="0" borderId="3" xfId="1" applyFont="1" applyFill="1" applyBorder="1"/>
    <xf numFmtId="41" fontId="15" fillId="0" borderId="1" xfId="1" applyFont="1" applyFill="1" applyBorder="1" applyAlignment="1">
      <alignment horizontal="center" vertical="center" wrapText="1"/>
    </xf>
    <xf numFmtId="41" fontId="7" fillId="0" borderId="2" xfId="1" applyFont="1" applyFill="1" applyBorder="1"/>
    <xf numFmtId="41" fontId="7" fillId="0" borderId="4" xfId="1" applyFont="1" applyFill="1" applyBorder="1"/>
    <xf numFmtId="41" fontId="7" fillId="0" borderId="9" xfId="1" applyFont="1" applyFill="1" applyBorder="1" applyAlignment="1">
      <alignment horizontal="center"/>
    </xf>
    <xf numFmtId="41" fontId="15" fillId="0" borderId="1" xfId="1" applyFont="1" applyFill="1" applyBorder="1" applyAlignment="1">
      <alignment horizontal="center"/>
    </xf>
    <xf numFmtId="174" fontId="24" fillId="0" borderId="1" xfId="0" applyNumberFormat="1" applyFont="1" applyBorder="1" applyAlignment="1">
      <alignment horizontal="center" vertical="center" wrapText="1"/>
    </xf>
    <xf numFmtId="17" fontId="24" fillId="0" borderId="5" xfId="12" applyNumberFormat="1" applyFont="1" applyBorder="1" applyAlignment="1">
      <alignment horizontal="centerContinuous" vertical="center" wrapText="1"/>
    </xf>
    <xf numFmtId="17" fontId="24" fillId="0" borderId="6" xfId="12" quotePrefix="1" applyNumberFormat="1" applyFont="1" applyBorder="1" applyAlignment="1">
      <alignment horizontal="centerContinuous" vertical="center" wrapText="1"/>
    </xf>
    <xf numFmtId="17" fontId="24" fillId="0" borderId="7" xfId="12" quotePrefix="1" applyNumberFormat="1" applyFont="1" applyBorder="1" applyAlignment="1">
      <alignment horizontal="centerContinuous" vertical="center" wrapText="1"/>
    </xf>
    <xf numFmtId="175" fontId="24" fillId="0" borderId="5" xfId="0" applyNumberFormat="1" applyFont="1" applyBorder="1" applyAlignment="1">
      <alignment horizontal="centerContinuous" vertical="center" wrapText="1"/>
    </xf>
    <xf numFmtId="175" fontId="24" fillId="0" borderId="6" xfId="0" applyNumberFormat="1" applyFont="1" applyBorder="1" applyAlignment="1">
      <alignment horizontal="centerContinuous" vertical="center" wrapText="1"/>
    </xf>
    <xf numFmtId="175" fontId="24" fillId="0" borderId="7" xfId="0" applyNumberFormat="1" applyFont="1" applyBorder="1" applyAlignment="1">
      <alignment horizontal="centerContinuous" vertical="center" wrapText="1"/>
    </xf>
    <xf numFmtId="175" fontId="24" fillId="0" borderId="2" xfId="0" applyNumberFormat="1" applyFont="1" applyBorder="1" applyAlignment="1">
      <alignment horizontal="center" vertical="center" wrapText="1"/>
    </xf>
    <xf numFmtId="174" fontId="24" fillId="0" borderId="1" xfId="0" applyNumberFormat="1" applyFont="1" applyBorder="1" applyAlignment="1" applyProtection="1">
      <alignment horizontal="center" vertical="center" wrapText="1"/>
      <protection locked="0"/>
    </xf>
    <xf numFmtId="9" fontId="24" fillId="0" borderId="1" xfId="6" applyFont="1" applyFill="1" applyBorder="1" applyAlignment="1" applyProtection="1">
      <alignment horizontal="center" vertical="center" wrapText="1"/>
      <protection locked="0"/>
    </xf>
    <xf numFmtId="175" fontId="24" fillId="0" borderId="1" xfId="0" applyNumberFormat="1" applyFont="1" applyBorder="1" applyAlignment="1">
      <alignment horizontal="center" vertical="center" wrapText="1"/>
    </xf>
    <xf numFmtId="175" fontId="24" fillId="0" borderId="4" xfId="0" applyNumberFormat="1" applyFont="1" applyBorder="1" applyAlignment="1">
      <alignment horizontal="center" vertical="center" wrapText="1"/>
    </xf>
    <xf numFmtId="0" fontId="25" fillId="0" borderId="4" xfId="8" applyFont="1" applyBorder="1" applyAlignment="1">
      <alignment horizontal="left" vertical="center"/>
    </xf>
    <xf numFmtId="41" fontId="25" fillId="0" borderId="4" xfId="1" applyFont="1" applyFill="1" applyBorder="1" applyAlignment="1" applyProtection="1">
      <alignment horizontal="center" vertical="center"/>
    </xf>
    <xf numFmtId="41" fontId="24" fillId="0" borderId="4" xfId="1" applyFont="1" applyFill="1" applyBorder="1" applyAlignment="1" applyProtection="1">
      <alignment horizontal="center" vertical="center"/>
    </xf>
    <xf numFmtId="14" fontId="24" fillId="0" borderId="1" xfId="13" applyNumberFormat="1" applyFont="1" applyBorder="1" applyAlignment="1">
      <alignment horizontal="center" vertical="center"/>
    </xf>
    <xf numFmtId="41" fontId="24" fillId="0" borderId="1" xfId="1" applyFont="1" applyFill="1" applyBorder="1" applyAlignment="1" applyProtection="1">
      <alignment horizontal="center" vertical="center"/>
    </xf>
    <xf numFmtId="41" fontId="24" fillId="0" borderId="1" xfId="1" applyFont="1" applyBorder="1" applyAlignment="1">
      <alignment horizontal="center" vertical="center"/>
    </xf>
    <xf numFmtId="1" fontId="25" fillId="0" borderId="4" xfId="1" applyNumberFormat="1" applyFont="1" applyFill="1" applyBorder="1" applyAlignment="1" applyProtection="1">
      <alignment horizontal="center" vertical="center"/>
      <protection locked="0"/>
    </xf>
    <xf numFmtId="1" fontId="25" fillId="0" borderId="4" xfId="1" applyNumberFormat="1" applyFont="1" applyFill="1" applyBorder="1" applyAlignment="1" applyProtection="1">
      <alignment horizontal="center" vertical="center"/>
    </xf>
    <xf numFmtId="41" fontId="18" fillId="0" borderId="2" xfId="1" applyNumberFormat="1" applyFont="1" applyBorder="1" applyAlignment="1">
      <alignment horizontal="center" vertical="center"/>
    </xf>
    <xf numFmtId="41" fontId="18" fillId="0" borderId="12" xfId="1" applyNumberFormat="1" applyFont="1" applyBorder="1" applyAlignment="1">
      <alignment horizontal="center" vertical="center"/>
    </xf>
    <xf numFmtId="41" fontId="18" fillId="0" borderId="3" xfId="1" applyNumberFormat="1" applyFont="1" applyBorder="1" applyAlignment="1">
      <alignment horizontal="center" vertical="center"/>
    </xf>
    <xf numFmtId="41" fontId="18" fillId="0" borderId="9" xfId="1" applyNumberFormat="1" applyFont="1" applyBorder="1" applyAlignment="1">
      <alignment horizontal="center" vertical="center"/>
    </xf>
    <xf numFmtId="41" fontId="18" fillId="0" borderId="9" xfId="1" applyNumberFormat="1" applyFont="1" applyFill="1" applyBorder="1" applyAlignment="1">
      <alignment horizontal="center" vertical="center"/>
    </xf>
    <xf numFmtId="41" fontId="18" fillId="0" borderId="4" xfId="1" applyNumberFormat="1" applyFont="1" applyBorder="1" applyAlignment="1">
      <alignment horizontal="center" vertical="center"/>
    </xf>
    <xf numFmtId="41" fontId="18" fillId="0" borderId="15" xfId="1" applyNumberFormat="1" applyFont="1" applyFill="1" applyBorder="1" applyAlignment="1">
      <alignment horizontal="center" vertical="center"/>
    </xf>
    <xf numFmtId="41" fontId="20" fillId="2" borderId="4" xfId="1" applyNumberFormat="1" applyFont="1" applyFill="1" applyBorder="1" applyAlignment="1">
      <alignment horizontal="center" vertical="center"/>
    </xf>
    <xf numFmtId="41" fontId="20" fillId="2" borderId="1" xfId="1" applyNumberFormat="1" applyFont="1" applyFill="1" applyBorder="1" applyAlignment="1">
      <alignment horizontal="center" vertical="center"/>
    </xf>
    <xf numFmtId="41" fontId="18" fillId="2" borderId="3" xfId="1" applyNumberFormat="1" applyFont="1" applyFill="1" applyBorder="1" applyAlignment="1">
      <alignment horizontal="center" vertical="center"/>
    </xf>
    <xf numFmtId="41" fontId="20" fillId="0" borderId="1" xfId="1" applyNumberFormat="1" applyFont="1" applyFill="1" applyBorder="1" applyAlignment="1">
      <alignment horizontal="center" vertical="center"/>
    </xf>
    <xf numFmtId="0" fontId="15" fillId="0" borderId="0" xfId="0" applyFont="1" applyAlignment="1"/>
    <xf numFmtId="41" fontId="11" fillId="0" borderId="12" xfId="1" applyFont="1" applyFill="1" applyBorder="1" applyAlignment="1" applyProtection="1">
      <alignment vertical="top"/>
    </xf>
    <xf numFmtId="41" fontId="11" fillId="0" borderId="15" xfId="1" applyFont="1" applyFill="1" applyBorder="1" applyAlignment="1" applyProtection="1">
      <alignment vertical="top"/>
    </xf>
  </cellXfs>
  <cellStyles count="14">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2 2" xfId="11" xr:uid="{E2D5832C-2289-45E3-93E9-B107D63CEF77}"/>
    <cellStyle name="Normal 3" xfId="5" xr:uid="{AF09A1A4-806C-4584-9E84-33D92D8761AE}"/>
    <cellStyle name="Normal_FANAPEL INDIVIDUAL" xfId="13" xr:uid="{23FD3E63-AB78-4FEF-9E85-71970F00DC3A}"/>
    <cellStyle name="Normal_informe1" xfId="12" xr:uid="{4A44DBC8-0E8E-4CC8-B2D7-84BD4B2B09B1}"/>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I28"/>
  <sheetViews>
    <sheetView showGridLines="0" tabSelected="1" workbookViewId="0">
      <selection activeCell="E7" sqref="E7"/>
    </sheetView>
  </sheetViews>
  <sheetFormatPr baseColWidth="10" defaultColWidth="9.140625" defaultRowHeight="15"/>
  <cols>
    <col min="1" max="1" width="3.5703125" style="1" customWidth="1"/>
    <col min="2" max="2" width="61.85546875" style="1" customWidth="1"/>
    <col min="3" max="4" width="21.5703125" style="1" customWidth="1"/>
    <col min="5" max="5" width="3.5703125" style="1" customWidth="1"/>
    <col min="6" max="6" width="9.140625" style="1"/>
    <col min="7" max="7" width="15.42578125" style="1" bestFit="1" customWidth="1"/>
    <col min="8" max="9" width="13.28515625" style="1" bestFit="1" customWidth="1"/>
    <col min="10" max="16384" width="9.140625" style="1"/>
  </cols>
  <sheetData>
    <row r="1" spans="1:9">
      <c r="A1" s="2" t="s">
        <v>4</v>
      </c>
    </row>
    <row r="2" spans="1:9">
      <c r="B2" s="85" t="s">
        <v>5</v>
      </c>
      <c r="C2" s="85"/>
      <c r="D2" s="85"/>
    </row>
    <row r="3" spans="1:9">
      <c r="B3" s="86" t="s">
        <v>0</v>
      </c>
      <c r="C3" s="86"/>
      <c r="D3" s="86"/>
    </row>
    <row r="4" spans="1:9">
      <c r="B4" s="87" t="s">
        <v>128</v>
      </c>
      <c r="C4" s="87"/>
      <c r="D4" s="87"/>
    </row>
    <row r="5" spans="1:9">
      <c r="B5" s="87" t="s">
        <v>6</v>
      </c>
      <c r="C5" s="87"/>
      <c r="D5" s="87"/>
    </row>
    <row r="7" spans="1:9">
      <c r="B7" s="98" t="s">
        <v>7</v>
      </c>
      <c r="C7" s="99">
        <v>45747</v>
      </c>
      <c r="D7" s="99">
        <v>45382</v>
      </c>
    </row>
    <row r="8" spans="1:9">
      <c r="B8" s="101" t="s">
        <v>97</v>
      </c>
      <c r="C8" s="185">
        <v>153776500</v>
      </c>
      <c r="D8" s="186">
        <v>10000000</v>
      </c>
    </row>
    <row r="9" spans="1:9" ht="18.75" customHeight="1">
      <c r="B9" s="102" t="s">
        <v>106</v>
      </c>
      <c r="C9" s="187">
        <v>40687588855</v>
      </c>
      <c r="D9" s="188">
        <v>41800326154</v>
      </c>
    </row>
    <row r="10" spans="1:9" ht="18.75" customHeight="1">
      <c r="B10" s="103" t="s">
        <v>107</v>
      </c>
      <c r="C10" s="187">
        <v>3102627487</v>
      </c>
      <c r="D10" s="189">
        <v>2363908687</v>
      </c>
    </row>
    <row r="11" spans="1:9" ht="18.75" customHeight="1">
      <c r="B11" s="44" t="s">
        <v>98</v>
      </c>
      <c r="C11" s="187">
        <v>7103008</v>
      </c>
      <c r="D11" s="189">
        <v>240000</v>
      </c>
    </row>
    <row r="12" spans="1:9" ht="18.75" customHeight="1">
      <c r="B12" s="104" t="s">
        <v>122</v>
      </c>
      <c r="C12" s="190">
        <v>486084348</v>
      </c>
      <c r="D12" s="191">
        <v>0</v>
      </c>
    </row>
    <row r="13" spans="1:9">
      <c r="B13" s="100" t="s">
        <v>8</v>
      </c>
      <c r="C13" s="192">
        <f>SUM(C8:C12)</f>
        <v>44437180198</v>
      </c>
      <c r="D13" s="192">
        <f>SUM(D8:D12)</f>
        <v>44174474841</v>
      </c>
      <c r="H13" s="28"/>
    </row>
    <row r="14" spans="1:9">
      <c r="B14" s="78" t="s">
        <v>9</v>
      </c>
      <c r="C14" s="193"/>
      <c r="D14" s="193"/>
    </row>
    <row r="15" spans="1:9">
      <c r="B15" s="80" t="s">
        <v>99</v>
      </c>
      <c r="C15" s="194">
        <v>81363399</v>
      </c>
      <c r="D15" s="194">
        <v>82677035</v>
      </c>
      <c r="I15" s="28"/>
    </row>
    <row r="16" spans="1:9">
      <c r="B16" s="81" t="s">
        <v>117</v>
      </c>
      <c r="C16" s="194">
        <v>0</v>
      </c>
      <c r="D16" s="187">
        <v>0</v>
      </c>
    </row>
    <row r="17" spans="2:5">
      <c r="B17" s="78" t="s">
        <v>10</v>
      </c>
      <c r="C17" s="193">
        <f>SUM(C15:C16)</f>
        <v>81363399</v>
      </c>
      <c r="D17" s="193">
        <f>SUM(D15:D16)</f>
        <v>82677035</v>
      </c>
    </row>
    <row r="18" spans="2:5">
      <c r="B18" s="78" t="s">
        <v>11</v>
      </c>
      <c r="C18" s="195">
        <f>+C13-C17</f>
        <v>44355816799</v>
      </c>
      <c r="D18" s="195">
        <f>+D13-D17</f>
        <v>44091797806</v>
      </c>
    </row>
    <row r="19" spans="2:5">
      <c r="B19" s="78" t="s">
        <v>12</v>
      </c>
      <c r="C19" s="79">
        <v>4300</v>
      </c>
      <c r="D19" s="79">
        <v>4300</v>
      </c>
    </row>
    <row r="20" spans="2:5">
      <c r="B20" s="78" t="s">
        <v>13</v>
      </c>
      <c r="C20" s="123">
        <v>10315306</v>
      </c>
      <c r="D20" s="123">
        <v>10253906</v>
      </c>
    </row>
    <row r="23" spans="2:5">
      <c r="B23" s="133" t="s">
        <v>154</v>
      </c>
      <c r="C23" s="133"/>
      <c r="D23" s="117"/>
    </row>
    <row r="24" spans="2:5">
      <c r="B24" s="39"/>
      <c r="C24" s="122"/>
      <c r="D24" s="122"/>
      <c r="E24" s="28"/>
    </row>
    <row r="25" spans="2:5">
      <c r="C25" s="68"/>
      <c r="D25" s="68"/>
      <c r="E25" s="68"/>
    </row>
    <row r="26" spans="2:5">
      <c r="C26" s="68"/>
      <c r="D26" s="68"/>
      <c r="E26" s="82"/>
    </row>
    <row r="27" spans="2:5">
      <c r="C27" s="83"/>
      <c r="D27" s="83"/>
    </row>
    <row r="28" spans="2:5">
      <c r="C28" s="84"/>
      <c r="D28" s="84"/>
    </row>
  </sheetData>
  <mergeCells count="1">
    <mergeCell ref="B23:C23"/>
  </mergeCells>
  <hyperlinks>
    <hyperlink ref="A1" location="INDICE!A1" display="INDICE" xr:uid="{8011420F-FF3C-4BAB-905F-8603FE11EE5B}"/>
    <hyperlink ref="B9" location="'06'!A1" display="Inversiones AnexoI" xr:uid="{8995698F-3277-4094-9044-2B6645F728BF}"/>
  </hyperlinks>
  <pageMargins left="0.7" right="0.7" top="0.75" bottom="0.75" header="0.3" footer="0.3"/>
  <pageSetup orientation="portrait" r:id="rId1"/>
  <ignoredErrors>
    <ignoredError sqref="C13:D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E20"/>
  <sheetViews>
    <sheetView showGridLines="0" workbookViewId="0">
      <selection activeCell="C15" sqref="C15"/>
    </sheetView>
  </sheetViews>
  <sheetFormatPr baseColWidth="10" defaultColWidth="11.42578125" defaultRowHeight="15"/>
  <cols>
    <col min="1" max="1" width="3.5703125" style="1" customWidth="1"/>
    <col min="2" max="2" width="61" style="1" customWidth="1"/>
    <col min="3" max="4" width="18.7109375" style="1" customWidth="1"/>
    <col min="5" max="5" width="3.5703125" style="1" customWidth="1"/>
    <col min="6" max="16384" width="11.42578125" style="1"/>
  </cols>
  <sheetData>
    <row r="1" spans="1:5">
      <c r="A1" s="2" t="s">
        <v>4</v>
      </c>
    </row>
    <row r="2" spans="1:5">
      <c r="B2" s="134" t="s">
        <v>5</v>
      </c>
      <c r="C2" s="134"/>
      <c r="D2" s="134"/>
    </row>
    <row r="3" spans="1:5">
      <c r="B3" s="137" t="s">
        <v>15</v>
      </c>
      <c r="C3" s="137"/>
      <c r="D3" s="137"/>
    </row>
    <row r="4" spans="1:5">
      <c r="B4" s="135" t="s">
        <v>109</v>
      </c>
      <c r="C4" s="135"/>
      <c r="D4" s="135"/>
    </row>
    <row r="5" spans="1:5">
      <c r="B5" s="135" t="s">
        <v>6</v>
      </c>
      <c r="C5" s="135"/>
      <c r="D5" s="61"/>
    </row>
    <row r="6" spans="1:5">
      <c r="B6" s="61"/>
      <c r="C6" s="61"/>
      <c r="D6" s="61"/>
    </row>
    <row r="7" spans="1:5" s="39" customFormat="1">
      <c r="B7" s="69" t="s">
        <v>16</v>
      </c>
      <c r="C7" s="70">
        <v>45747</v>
      </c>
      <c r="D7" s="70">
        <v>45382</v>
      </c>
    </row>
    <row r="8" spans="1:5">
      <c r="B8" s="46" t="s">
        <v>96</v>
      </c>
      <c r="C8" s="47">
        <v>184260876</v>
      </c>
      <c r="D8" s="47">
        <v>318765648</v>
      </c>
      <c r="E8" s="29"/>
    </row>
    <row r="9" spans="1:5">
      <c r="B9" s="46" t="s">
        <v>104</v>
      </c>
      <c r="C9" s="48">
        <v>88093636</v>
      </c>
      <c r="D9" s="48">
        <v>0</v>
      </c>
    </row>
    <row r="10" spans="1:5" ht="18.75" customHeight="1">
      <c r="B10" s="46" t="s">
        <v>110</v>
      </c>
      <c r="C10" s="48">
        <v>0</v>
      </c>
      <c r="D10" s="48">
        <v>0</v>
      </c>
    </row>
    <row r="11" spans="1:5" s="39" customFormat="1" ht="18.75" customHeight="1">
      <c r="B11" s="62" t="s">
        <v>17</v>
      </c>
      <c r="C11" s="63">
        <f>SUM(C8:C10)</f>
        <v>272354512</v>
      </c>
      <c r="D11" s="63">
        <f>SUM(D8:D10)</f>
        <v>318765648</v>
      </c>
    </row>
    <row r="12" spans="1:5" s="39" customFormat="1">
      <c r="B12" s="76" t="s">
        <v>18</v>
      </c>
      <c r="C12" s="77"/>
      <c r="D12" s="77"/>
    </row>
    <row r="13" spans="1:5">
      <c r="B13" s="45" t="s">
        <v>153</v>
      </c>
      <c r="C13" s="47">
        <v>221906847</v>
      </c>
      <c r="D13" s="47">
        <v>221834664</v>
      </c>
    </row>
    <row r="14" spans="1:5">
      <c r="B14" s="46" t="s">
        <v>91</v>
      </c>
      <c r="C14" s="48">
        <v>4909092</v>
      </c>
      <c r="D14" s="48">
        <v>3272728</v>
      </c>
    </row>
    <row r="15" spans="1:5">
      <c r="B15" s="46" t="s">
        <v>125</v>
      </c>
      <c r="C15" s="48">
        <v>29904442</v>
      </c>
      <c r="D15" s="48">
        <v>0</v>
      </c>
    </row>
    <row r="16" spans="1:5" s="39" customFormat="1">
      <c r="B16" s="62" t="s">
        <v>20</v>
      </c>
      <c r="C16" s="63">
        <f>SUM(C13:C15)</f>
        <v>256720381</v>
      </c>
      <c r="D16" s="63">
        <f>SUM(D13:D15)</f>
        <v>225107392</v>
      </c>
    </row>
    <row r="17" spans="2:4" s="39" customFormat="1">
      <c r="B17" s="62" t="s">
        <v>21</v>
      </c>
      <c r="C17" s="63">
        <f>+C11-C16</f>
        <v>15634131</v>
      </c>
      <c r="D17" s="63">
        <f>+D11-D16</f>
        <v>93658256</v>
      </c>
    </row>
    <row r="18" spans="2:4">
      <c r="B18" s="136"/>
      <c r="C18" s="136"/>
      <c r="D18" s="121"/>
    </row>
    <row r="19" spans="2:4">
      <c r="C19" s="28"/>
      <c r="D19" s="28"/>
    </row>
    <row r="20" spans="2:4">
      <c r="B20" s="196" t="s">
        <v>154</v>
      </c>
      <c r="C20" s="196"/>
      <c r="D20" s="117"/>
    </row>
  </sheetData>
  <mergeCells count="5">
    <mergeCell ref="B2:D2"/>
    <mergeCell ref="B5:C5"/>
    <mergeCell ref="B18:C18"/>
    <mergeCell ref="B4:D4"/>
    <mergeCell ref="B3:D3"/>
  </mergeCells>
  <hyperlinks>
    <hyperlink ref="A1" location="INDICE!A1" display="INDICE" xr:uid="{54F60889-20ED-4A78-BF89-A9664C0F21D7}"/>
  </hyperlinks>
  <pageMargins left="0.7" right="0.7" top="0.75" bottom="0.75" header="0.3" footer="0.3"/>
  <pageSetup orientation="portrait" r:id="rId1"/>
  <ignoredErrors>
    <ignoredError sqref="C11:D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40B0-F02B-4308-8418-A6712BCD70F1}">
  <sheetPr>
    <tabColor theme="9" tint="0.59999389629810485"/>
  </sheetPr>
  <dimension ref="A1:J22"/>
  <sheetViews>
    <sheetView showGridLines="0" workbookViewId="0">
      <selection activeCell="I10" sqref="I10"/>
    </sheetView>
  </sheetViews>
  <sheetFormatPr baseColWidth="10" defaultColWidth="11.42578125" defaultRowHeight="15"/>
  <cols>
    <col min="1" max="1" width="3.5703125" style="1" customWidth="1"/>
    <col min="2" max="2" width="30.85546875" style="1" customWidth="1"/>
    <col min="3" max="3" width="22.140625" style="1" bestFit="1" customWidth="1"/>
    <col min="4" max="4" width="20" style="1" customWidth="1"/>
    <col min="5" max="5" width="22.7109375" style="1" customWidth="1"/>
    <col min="6" max="6" width="3.5703125" style="1" customWidth="1"/>
    <col min="7" max="7" width="11.42578125" style="1"/>
    <col min="8" max="8" width="17" style="1" bestFit="1" customWidth="1"/>
    <col min="9" max="16384" width="11.42578125" style="1"/>
  </cols>
  <sheetData>
    <row r="1" spans="1:10">
      <c r="A1" s="2" t="s">
        <v>4</v>
      </c>
    </row>
    <row r="2" spans="1:10">
      <c r="B2" s="134" t="s">
        <v>5</v>
      </c>
      <c r="C2" s="134"/>
      <c r="D2" s="134"/>
      <c r="E2" s="134"/>
    </row>
    <row r="3" spans="1:10">
      <c r="B3" s="137" t="s">
        <v>1</v>
      </c>
      <c r="C3" s="137"/>
      <c r="D3" s="137"/>
      <c r="E3" s="137"/>
    </row>
    <row r="4" spans="1:10">
      <c r="B4" s="135" t="s">
        <v>130</v>
      </c>
      <c r="C4" s="135"/>
      <c r="D4" s="135"/>
      <c r="E4" s="135"/>
    </row>
    <row r="5" spans="1:10">
      <c r="B5" s="135" t="s">
        <v>6</v>
      </c>
      <c r="C5" s="135"/>
      <c r="D5" s="135"/>
      <c r="E5" s="135"/>
    </row>
    <row r="7" spans="1:10">
      <c r="B7" s="69" t="s">
        <v>22</v>
      </c>
      <c r="C7" s="69" t="s">
        <v>23</v>
      </c>
      <c r="D7" s="69" t="s">
        <v>24</v>
      </c>
      <c r="E7" s="70" t="s">
        <v>111</v>
      </c>
    </row>
    <row r="8" spans="1:10">
      <c r="B8" s="62" t="s">
        <v>25</v>
      </c>
      <c r="C8" s="63">
        <v>43998139550</v>
      </c>
      <c r="D8" s="63">
        <v>342043118</v>
      </c>
      <c r="E8" s="63">
        <v>44340182668</v>
      </c>
      <c r="G8" s="71"/>
      <c r="H8" s="71"/>
      <c r="I8" s="71"/>
      <c r="J8" s="29"/>
    </row>
    <row r="9" spans="1:10">
      <c r="B9" s="72" t="s">
        <v>26</v>
      </c>
      <c r="C9" s="47"/>
      <c r="D9" s="47"/>
      <c r="E9" s="47"/>
    </row>
    <row r="10" spans="1:10">
      <c r="B10" s="46" t="s">
        <v>27</v>
      </c>
      <c r="C10" s="73">
        <v>0</v>
      </c>
      <c r="D10" s="48"/>
      <c r="E10" s="48"/>
    </row>
    <row r="11" spans="1:10">
      <c r="B11" s="46" t="s">
        <v>28</v>
      </c>
      <c r="C11" s="48">
        <v>0</v>
      </c>
      <c r="D11" s="48"/>
      <c r="E11" s="48"/>
    </row>
    <row r="12" spans="1:10">
      <c r="B12" s="74" t="s">
        <v>29</v>
      </c>
      <c r="C12" s="75">
        <f>+C10+C11</f>
        <v>0</v>
      </c>
      <c r="D12" s="49"/>
      <c r="E12" s="49"/>
    </row>
    <row r="13" spans="1:10" ht="15" customHeight="1">
      <c r="B13" s="138" t="s">
        <v>30</v>
      </c>
      <c r="C13" s="140">
        <v>44340182668</v>
      </c>
      <c r="D13" s="140">
        <v>15634131</v>
      </c>
      <c r="E13" s="62" t="s">
        <v>129</v>
      </c>
    </row>
    <row r="14" spans="1:10" ht="15" customHeight="1">
      <c r="B14" s="139"/>
      <c r="C14" s="141"/>
      <c r="D14" s="141"/>
      <c r="E14" s="75">
        <v>44355816799</v>
      </c>
      <c r="H14" s="28"/>
    </row>
    <row r="16" spans="1:10">
      <c r="B16" s="133" t="s">
        <v>154</v>
      </c>
      <c r="C16" s="133"/>
      <c r="D16" s="133"/>
      <c r="E16" s="133"/>
    </row>
    <row r="17" spans="3:5">
      <c r="D17" s="28"/>
      <c r="E17" s="28"/>
    </row>
    <row r="18" spans="3:5">
      <c r="D18" s="28"/>
    </row>
    <row r="19" spans="3:5">
      <c r="C19" s="68"/>
    </row>
    <row r="20" spans="3:5">
      <c r="C20" s="68"/>
    </row>
    <row r="21" spans="3:5">
      <c r="C21" s="68"/>
    </row>
    <row r="22" spans="3:5">
      <c r="C22" s="28"/>
      <c r="D22" s="28"/>
    </row>
  </sheetData>
  <mergeCells count="8">
    <mergeCell ref="B2:E2"/>
    <mergeCell ref="B3:E3"/>
    <mergeCell ref="B4:E4"/>
    <mergeCell ref="B5:E5"/>
    <mergeCell ref="B16:E16"/>
    <mergeCell ref="B13:B14"/>
    <mergeCell ref="C13:C14"/>
    <mergeCell ref="D13:D14"/>
  </mergeCells>
  <hyperlinks>
    <hyperlink ref="A1" location="INDICE!A1" display="INDICE" xr:uid="{0C015EB0-234A-4216-B1AC-9B95081F835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9BB5-2104-4858-B24B-4AB3A46EFD60}">
  <sheetPr>
    <tabColor theme="9" tint="0.59999389629810485"/>
  </sheetPr>
  <dimension ref="A1:E34"/>
  <sheetViews>
    <sheetView showGridLines="0" topLeftCell="A7" zoomScale="85" zoomScaleNormal="85" workbookViewId="0">
      <selection activeCell="D21" sqref="D21"/>
    </sheetView>
  </sheetViews>
  <sheetFormatPr baseColWidth="10" defaultColWidth="11.42578125" defaultRowHeight="15"/>
  <cols>
    <col min="1" max="1" width="3.5703125" style="1" customWidth="1"/>
    <col min="2" max="2" width="57.42578125" style="1" customWidth="1"/>
    <col min="3" max="3" width="22.140625" style="1" bestFit="1" customWidth="1"/>
    <col min="4" max="4" width="23.42578125" style="1" bestFit="1" customWidth="1"/>
    <col min="5" max="5" width="3.5703125" style="1" customWidth="1"/>
    <col min="6" max="6" width="16.5703125" style="1" bestFit="1" customWidth="1"/>
    <col min="7" max="16384" width="11.42578125" style="1"/>
  </cols>
  <sheetData>
    <row r="1" spans="1:5">
      <c r="A1" s="2" t="s">
        <v>4</v>
      </c>
    </row>
    <row r="2" spans="1:5">
      <c r="B2" s="85" t="s">
        <v>5</v>
      </c>
      <c r="C2" s="85"/>
      <c r="D2" s="85"/>
    </row>
    <row r="3" spans="1:5">
      <c r="B3" s="86" t="s">
        <v>2</v>
      </c>
      <c r="C3" s="86"/>
      <c r="D3" s="86"/>
    </row>
    <row r="4" spans="1:5">
      <c r="B4" s="87" t="s">
        <v>128</v>
      </c>
      <c r="C4" s="87"/>
      <c r="D4" s="87"/>
    </row>
    <row r="5" spans="1:5">
      <c r="B5" s="87" t="s">
        <v>6</v>
      </c>
      <c r="C5" s="87"/>
      <c r="D5" s="87"/>
    </row>
    <row r="7" spans="1:5" s="39" customFormat="1">
      <c r="B7" s="35" t="s">
        <v>31</v>
      </c>
      <c r="C7" s="157">
        <f>+EIE!C7</f>
        <v>45747</v>
      </c>
      <c r="D7" s="36">
        <f>+EIE!D7</f>
        <v>45382</v>
      </c>
      <c r="E7" s="29"/>
    </row>
    <row r="8" spans="1:5" s="39" customFormat="1">
      <c r="B8" s="62" t="s">
        <v>32</v>
      </c>
      <c r="C8" s="52">
        <v>67921706</v>
      </c>
      <c r="D8" s="63">
        <v>29200000</v>
      </c>
    </row>
    <row r="9" spans="1:5" s="39" customFormat="1">
      <c r="B9" s="64" t="s">
        <v>33</v>
      </c>
      <c r="C9" s="158"/>
      <c r="D9" s="124"/>
    </row>
    <row r="10" spans="1:5" s="39" customFormat="1">
      <c r="B10" s="64" t="s">
        <v>34</v>
      </c>
      <c r="C10" s="159"/>
      <c r="D10" s="125"/>
    </row>
    <row r="11" spans="1:5">
      <c r="B11" s="44" t="s">
        <v>118</v>
      </c>
      <c r="C11" s="73">
        <v>272354512</v>
      </c>
      <c r="D11" s="73">
        <v>315492920</v>
      </c>
    </row>
    <row r="12" spans="1:5">
      <c r="B12" s="44" t="s">
        <v>119</v>
      </c>
      <c r="C12" s="73">
        <v>-10998882</v>
      </c>
      <c r="D12" s="73">
        <v>0</v>
      </c>
    </row>
    <row r="13" spans="1:5">
      <c r="B13" s="44" t="s">
        <v>120</v>
      </c>
      <c r="C13" s="73">
        <v>-223477524</v>
      </c>
      <c r="D13" s="73">
        <v>0</v>
      </c>
    </row>
    <row r="14" spans="1:5">
      <c r="B14" s="44" t="s">
        <v>103</v>
      </c>
      <c r="C14" s="73">
        <v>-1765996736</v>
      </c>
      <c r="D14" s="73">
        <v>0</v>
      </c>
    </row>
    <row r="15" spans="1:5">
      <c r="B15" s="44" t="s">
        <v>121</v>
      </c>
      <c r="C15" s="73">
        <v>2035880271</v>
      </c>
      <c r="D15" s="73">
        <v>0</v>
      </c>
    </row>
    <row r="16" spans="1:5">
      <c r="B16" s="44" t="s">
        <v>37</v>
      </c>
      <c r="C16" s="73">
        <v>-221906847</v>
      </c>
      <c r="D16" s="73">
        <v>-241356133</v>
      </c>
    </row>
    <row r="17" spans="2:4" s="39" customFormat="1">
      <c r="B17" s="65" t="s">
        <v>35</v>
      </c>
      <c r="C17" s="73"/>
      <c r="D17" s="73"/>
    </row>
    <row r="18" spans="2:4">
      <c r="B18" s="44" t="s">
        <v>36</v>
      </c>
      <c r="C18" s="73">
        <v>0</v>
      </c>
      <c r="D18" s="48">
        <v>0</v>
      </c>
    </row>
    <row r="19" spans="2:4">
      <c r="B19" s="44" t="s">
        <v>132</v>
      </c>
      <c r="C19" s="73">
        <v>0</v>
      </c>
      <c r="D19" s="48">
        <v>133694046</v>
      </c>
    </row>
    <row r="20" spans="2:4">
      <c r="B20" s="44" t="s">
        <v>133</v>
      </c>
      <c r="C20" s="73">
        <v>0</v>
      </c>
      <c r="D20" s="49">
        <v>-227030833</v>
      </c>
    </row>
    <row r="21" spans="2:4" s="33" customFormat="1" ht="30">
      <c r="B21" s="66" t="s">
        <v>38</v>
      </c>
      <c r="C21" s="160">
        <f>SUM(C11:C20)</f>
        <v>85854794</v>
      </c>
      <c r="D21" s="126">
        <f>SUM(D9:D20)</f>
        <v>-19200000</v>
      </c>
    </row>
    <row r="22" spans="2:4" ht="6.75" customHeight="1">
      <c r="B22" s="44"/>
      <c r="C22" s="161">
        <v>0</v>
      </c>
      <c r="D22" s="47"/>
    </row>
    <row r="23" spans="2:4" s="39" customFormat="1">
      <c r="B23" s="64" t="s">
        <v>39</v>
      </c>
      <c r="C23" s="159"/>
      <c r="D23" s="125"/>
    </row>
    <row r="24" spans="2:4">
      <c r="B24" s="44" t="s">
        <v>40</v>
      </c>
      <c r="C24" s="73">
        <v>0</v>
      </c>
      <c r="D24" s="48">
        <v>0</v>
      </c>
    </row>
    <row r="25" spans="2:4">
      <c r="B25" s="44" t="s">
        <v>27</v>
      </c>
      <c r="C25" s="162">
        <v>0</v>
      </c>
      <c r="D25" s="49">
        <v>0</v>
      </c>
    </row>
    <row r="26" spans="2:4" s="31" customFormat="1" ht="30">
      <c r="B26" s="67" t="s">
        <v>41</v>
      </c>
      <c r="C26" s="160">
        <f>+C24+C25</f>
        <v>0</v>
      </c>
      <c r="D26" s="126">
        <f>SUM(D24:D25)</f>
        <v>0</v>
      </c>
    </row>
    <row r="27" spans="2:4" ht="6.75" customHeight="1">
      <c r="B27" s="44"/>
      <c r="C27" s="163"/>
      <c r="D27" s="127"/>
    </row>
    <row r="28" spans="2:4" s="39" customFormat="1">
      <c r="B28" s="62" t="s">
        <v>42</v>
      </c>
      <c r="C28" s="164">
        <f>+C8+C21+C26</f>
        <v>153776500</v>
      </c>
      <c r="D28" s="128">
        <f>+D8+D21+D26</f>
        <v>10000000</v>
      </c>
    </row>
    <row r="29" spans="2:4">
      <c r="D29" s="28"/>
    </row>
    <row r="30" spans="2:4">
      <c r="B30" s="133" t="s">
        <v>14</v>
      </c>
      <c r="C30" s="133"/>
      <c r="D30" s="129"/>
    </row>
    <row r="31" spans="2:4">
      <c r="C31" s="28"/>
      <c r="D31" s="28"/>
    </row>
    <row r="32" spans="2:4">
      <c r="C32" s="28"/>
      <c r="D32" s="28"/>
    </row>
    <row r="33" spans="3:4">
      <c r="C33" s="68"/>
      <c r="D33" s="68"/>
    </row>
    <row r="34" spans="3:4">
      <c r="C34" s="68"/>
      <c r="D34" s="68"/>
    </row>
  </sheetData>
  <mergeCells count="1">
    <mergeCell ref="B30:C30"/>
  </mergeCells>
  <hyperlinks>
    <hyperlink ref="A1" location="INDICE!A1" display="INDICE" xr:uid="{38BAEDDE-5CD6-49B7-BCF8-E856A41163BA}"/>
  </hyperlinks>
  <pageMargins left="0.7" right="0.7" top="0.75" bottom="0.75" header="0.3" footer="0.3"/>
  <ignoredErrors>
    <ignoredError sqref="D2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59F1F-5BCE-4180-B248-66A699A01F7D}">
  <sheetPr>
    <tabColor theme="9" tint="0.59999389629810485"/>
  </sheetPr>
  <dimension ref="A1:M159"/>
  <sheetViews>
    <sheetView showGridLines="0" zoomScaleNormal="100" workbookViewId="0">
      <pane ySplit="3" topLeftCell="A96" activePane="bottomLeft" state="frozen"/>
      <selection activeCell="D26" sqref="D26"/>
      <selection pane="bottomLeft" activeCell="D99" sqref="D99"/>
    </sheetView>
  </sheetViews>
  <sheetFormatPr baseColWidth="10" defaultColWidth="11.42578125" defaultRowHeight="16.5" customHeight="1"/>
  <cols>
    <col min="1" max="1" width="3.5703125" style="1" customWidth="1"/>
    <col min="2" max="2" width="48.42578125" style="1" bestFit="1" customWidth="1"/>
    <col min="3" max="3" width="21.28515625" style="1" customWidth="1"/>
    <col min="4" max="4" width="22.28515625" style="1" bestFit="1" customWidth="1"/>
    <col min="5" max="6" width="19.28515625" style="1" customWidth="1"/>
    <col min="7" max="7" width="18.140625" style="1" bestFit="1" customWidth="1"/>
    <col min="8" max="8" width="19.42578125" style="1" bestFit="1" customWidth="1"/>
    <col min="9" max="9" width="23" style="1" bestFit="1" customWidth="1"/>
    <col min="10" max="10" width="9.5703125" style="1" bestFit="1" customWidth="1"/>
    <col min="11" max="11" width="18.140625" style="1" bestFit="1" customWidth="1"/>
    <col min="12" max="12" width="19.42578125" style="1" bestFit="1" customWidth="1"/>
    <col min="13" max="13" width="20.7109375" style="1" bestFit="1" customWidth="1"/>
    <col min="14" max="14" width="11.5703125" style="1" bestFit="1" customWidth="1"/>
    <col min="15" max="15" width="40" style="1" bestFit="1" customWidth="1"/>
    <col min="16" max="16" width="11.5703125" style="1" bestFit="1" customWidth="1"/>
    <col min="17" max="17" width="15.140625" style="1" bestFit="1" customWidth="1"/>
    <col min="18" max="21" width="11.5703125" style="1" bestFit="1" customWidth="1"/>
    <col min="22" max="22" width="15.140625" style="1" bestFit="1" customWidth="1"/>
    <col min="23" max="26" width="11.5703125" style="1" bestFit="1" customWidth="1"/>
    <col min="27" max="27" width="15.140625" style="1" bestFit="1" customWidth="1"/>
    <col min="28" max="16384" width="11.42578125" style="1"/>
  </cols>
  <sheetData>
    <row r="1" spans="1:6" ht="15">
      <c r="A1" s="2" t="s">
        <v>4</v>
      </c>
    </row>
    <row r="2" spans="1:6" ht="15">
      <c r="B2" s="155" t="s">
        <v>5</v>
      </c>
      <c r="C2" s="155"/>
      <c r="D2" s="155"/>
      <c r="E2" s="155"/>
      <c r="F2" s="155"/>
    </row>
    <row r="3" spans="1:6" ht="15">
      <c r="B3" s="156" t="s">
        <v>3</v>
      </c>
      <c r="C3" s="156"/>
      <c r="D3" s="156"/>
      <c r="E3" s="156"/>
      <c r="F3" s="156"/>
    </row>
    <row r="4" spans="1:6" ht="15">
      <c r="B4" s="142" t="s">
        <v>43</v>
      </c>
      <c r="C4" s="142"/>
      <c r="D4" s="142"/>
      <c r="E4" s="142"/>
      <c r="F4" s="142"/>
    </row>
    <row r="5" spans="1:6" ht="16.5" customHeight="1">
      <c r="B5" s="153" t="s">
        <v>44</v>
      </c>
      <c r="C5" s="153"/>
      <c r="D5" s="153"/>
      <c r="E5" s="153"/>
      <c r="F5" s="153"/>
    </row>
    <row r="6" spans="1:6" ht="15">
      <c r="B6" s="153"/>
      <c r="C6" s="153"/>
      <c r="D6" s="153"/>
      <c r="E6" s="153"/>
      <c r="F6" s="153"/>
    </row>
    <row r="7" spans="1:6" ht="15">
      <c r="B7" s="153"/>
      <c r="C7" s="153"/>
      <c r="D7" s="153"/>
      <c r="E7" s="153"/>
      <c r="F7" s="153"/>
    </row>
    <row r="8" spans="1:6" ht="15">
      <c r="B8" s="153"/>
      <c r="C8" s="153"/>
      <c r="D8" s="153"/>
      <c r="E8" s="153"/>
      <c r="F8" s="153"/>
    </row>
    <row r="9" spans="1:6" ht="15">
      <c r="B9" s="153"/>
      <c r="C9" s="153"/>
      <c r="D9" s="153"/>
      <c r="E9" s="153"/>
      <c r="F9" s="153"/>
    </row>
    <row r="10" spans="1:6" ht="15">
      <c r="B10" s="153"/>
      <c r="C10" s="153"/>
      <c r="D10" s="153"/>
      <c r="E10" s="153"/>
      <c r="F10" s="153"/>
    </row>
    <row r="11" spans="1:6" ht="15">
      <c r="B11" s="153"/>
      <c r="C11" s="153"/>
      <c r="D11" s="153"/>
      <c r="E11" s="153"/>
      <c r="F11" s="153"/>
    </row>
    <row r="12" spans="1:6" ht="15">
      <c r="B12" s="153"/>
      <c r="C12" s="153"/>
      <c r="D12" s="153"/>
      <c r="E12" s="153"/>
      <c r="F12" s="153"/>
    </row>
    <row r="13" spans="1:6" ht="34.5" customHeight="1">
      <c r="B13" s="153"/>
      <c r="C13" s="153"/>
      <c r="D13" s="153"/>
      <c r="E13" s="153"/>
      <c r="F13" s="153"/>
    </row>
    <row r="14" spans="1:6" ht="15">
      <c r="B14" s="142" t="s">
        <v>45</v>
      </c>
      <c r="C14" s="142"/>
      <c r="D14" s="142"/>
      <c r="E14" s="142"/>
      <c r="F14" s="142"/>
    </row>
    <row r="16" spans="1:6" ht="15">
      <c r="B16" s="142" t="s">
        <v>46</v>
      </c>
      <c r="C16" s="142"/>
      <c r="D16" s="142"/>
      <c r="E16" s="142"/>
      <c r="F16" s="142"/>
    </row>
    <row r="17" spans="2:6" ht="15">
      <c r="B17" s="153" t="s">
        <v>92</v>
      </c>
      <c r="C17" s="153"/>
      <c r="D17" s="153"/>
      <c r="E17" s="153"/>
      <c r="F17" s="153"/>
    </row>
    <row r="18" spans="2:6" ht="15">
      <c r="B18" s="153"/>
      <c r="C18" s="153"/>
      <c r="D18" s="153"/>
      <c r="E18" s="153"/>
      <c r="F18" s="153"/>
    </row>
    <row r="19" spans="2:6" ht="15">
      <c r="B19" s="153"/>
      <c r="C19" s="153"/>
      <c r="D19" s="153"/>
      <c r="E19" s="153"/>
      <c r="F19" s="153"/>
    </row>
    <row r="20" spans="2:6" ht="15">
      <c r="B20" s="153"/>
      <c r="C20" s="153"/>
      <c r="D20" s="153"/>
      <c r="E20" s="153"/>
      <c r="F20" s="153"/>
    </row>
    <row r="21" spans="2:6" ht="15">
      <c r="B21" s="153"/>
      <c r="C21" s="153"/>
      <c r="D21" s="153"/>
      <c r="E21" s="153"/>
      <c r="F21" s="153"/>
    </row>
    <row r="22" spans="2:6" ht="15">
      <c r="B22" s="153"/>
      <c r="C22" s="153"/>
      <c r="D22" s="153"/>
      <c r="E22" s="153"/>
      <c r="F22" s="153"/>
    </row>
    <row r="23" spans="2:6" ht="15">
      <c r="B23" s="153"/>
      <c r="C23" s="153"/>
      <c r="D23" s="153"/>
      <c r="E23" s="153"/>
      <c r="F23" s="153"/>
    </row>
    <row r="24" spans="2:6" ht="15">
      <c r="B24" s="153"/>
      <c r="C24" s="153"/>
      <c r="D24" s="153"/>
      <c r="E24" s="153"/>
      <c r="F24" s="153"/>
    </row>
    <row r="25" spans="2:6" ht="15">
      <c r="B25" s="153"/>
      <c r="C25" s="153"/>
      <c r="D25" s="153"/>
      <c r="E25" s="153"/>
      <c r="F25" s="153"/>
    </row>
    <row r="26" spans="2:6" ht="15">
      <c r="B26" s="153"/>
      <c r="C26" s="153"/>
      <c r="D26" s="153"/>
      <c r="E26" s="153"/>
      <c r="F26" s="153"/>
    </row>
    <row r="27" spans="2:6" ht="15">
      <c r="B27" s="153"/>
      <c r="C27" s="153"/>
      <c r="D27" s="153"/>
      <c r="E27" s="153"/>
      <c r="F27" s="153"/>
    </row>
    <row r="28" spans="2:6" ht="15">
      <c r="B28" s="153"/>
      <c r="C28" s="153"/>
      <c r="D28" s="153"/>
      <c r="E28" s="153"/>
      <c r="F28" s="153"/>
    </row>
    <row r="29" spans="2:6" ht="15">
      <c r="B29" s="153"/>
      <c r="C29" s="153"/>
      <c r="D29" s="153"/>
      <c r="E29" s="153"/>
      <c r="F29" s="153"/>
    </row>
    <row r="30" spans="2:6" ht="15">
      <c r="B30" s="153"/>
      <c r="C30" s="153"/>
      <c r="D30" s="153"/>
      <c r="E30" s="153"/>
      <c r="F30" s="153"/>
    </row>
    <row r="31" spans="2:6" ht="15">
      <c r="B31" s="153"/>
      <c r="C31" s="153"/>
      <c r="D31" s="153"/>
      <c r="E31" s="153"/>
      <c r="F31" s="153"/>
    </row>
    <row r="32" spans="2:6" ht="15">
      <c r="B32" s="153"/>
      <c r="C32" s="153"/>
      <c r="D32" s="153"/>
      <c r="E32" s="153"/>
      <c r="F32" s="153"/>
    </row>
    <row r="33" spans="2:6" ht="15">
      <c r="B33" s="153"/>
      <c r="C33" s="153"/>
      <c r="D33" s="153"/>
      <c r="E33" s="153"/>
      <c r="F33" s="153"/>
    </row>
    <row r="34" spans="2:6" ht="1.5" customHeight="1">
      <c r="B34" s="153"/>
      <c r="C34" s="153"/>
      <c r="D34" s="153"/>
      <c r="E34" s="153"/>
      <c r="F34" s="153"/>
    </row>
    <row r="35" spans="2:6" ht="15" hidden="1">
      <c r="B35" s="153"/>
      <c r="C35" s="153"/>
      <c r="D35" s="153"/>
      <c r="E35" s="153"/>
      <c r="F35" s="153"/>
    </row>
    <row r="36" spans="2:6" ht="15" hidden="1">
      <c r="B36" s="153"/>
      <c r="C36" s="153"/>
      <c r="D36" s="153"/>
      <c r="E36" s="153"/>
      <c r="F36" s="153"/>
    </row>
    <row r="37" spans="2:6" ht="15" hidden="1">
      <c r="B37" s="153"/>
      <c r="C37" s="153"/>
      <c r="D37" s="153"/>
      <c r="E37" s="153"/>
      <c r="F37" s="153"/>
    </row>
    <row r="38" spans="2:6" ht="15" hidden="1">
      <c r="B38" s="153"/>
      <c r="C38" s="153"/>
      <c r="D38" s="153"/>
      <c r="E38" s="153"/>
      <c r="F38" s="153"/>
    </row>
    <row r="39" spans="2:6" ht="15" hidden="1">
      <c r="B39" s="153"/>
      <c r="C39" s="153"/>
      <c r="D39" s="153"/>
      <c r="E39" s="153"/>
      <c r="F39" s="153"/>
    </row>
    <row r="40" spans="2:6" ht="15" hidden="1">
      <c r="B40" s="153"/>
      <c r="C40" s="153"/>
      <c r="D40" s="153"/>
      <c r="E40" s="153"/>
      <c r="F40" s="153"/>
    </row>
    <row r="41" spans="2:6" ht="15" hidden="1">
      <c r="B41" s="153"/>
      <c r="C41" s="153"/>
      <c r="D41" s="153"/>
      <c r="E41" s="153"/>
      <c r="F41" s="153"/>
    </row>
    <row r="42" spans="2:6" ht="15" hidden="1">
      <c r="B42" s="153"/>
      <c r="C42" s="153"/>
      <c r="D42" s="153"/>
      <c r="E42" s="153"/>
      <c r="F42" s="153"/>
    </row>
    <row r="43" spans="2:6" ht="15" hidden="1">
      <c r="B43" s="153"/>
      <c r="C43" s="153"/>
      <c r="D43" s="153"/>
      <c r="E43" s="153"/>
      <c r="F43" s="153"/>
    </row>
    <row r="44" spans="2:6" ht="15">
      <c r="B44" s="142" t="s">
        <v>47</v>
      </c>
      <c r="C44" s="142"/>
      <c r="D44" s="142"/>
      <c r="E44" s="142"/>
      <c r="F44" s="142"/>
    </row>
    <row r="45" spans="2:6" ht="15">
      <c r="B45" s="153" t="s">
        <v>100</v>
      </c>
      <c r="C45" s="153"/>
      <c r="D45" s="153"/>
      <c r="E45" s="153"/>
      <c r="F45" s="153"/>
    </row>
    <row r="46" spans="2:6" ht="15">
      <c r="B46" s="153"/>
      <c r="C46" s="153"/>
      <c r="D46" s="153"/>
      <c r="E46" s="153"/>
      <c r="F46" s="153"/>
    </row>
    <row r="47" spans="2:6" ht="15">
      <c r="B47" s="154" t="s">
        <v>48</v>
      </c>
      <c r="C47" s="154"/>
      <c r="D47" s="154"/>
      <c r="E47" s="154"/>
      <c r="F47" s="154"/>
    </row>
    <row r="49" spans="2:6" ht="15">
      <c r="B49" s="153" t="s">
        <v>102</v>
      </c>
      <c r="C49" s="153"/>
      <c r="D49" s="153"/>
      <c r="E49" s="153"/>
      <c r="F49" s="153"/>
    </row>
    <row r="50" spans="2:6" ht="15">
      <c r="B50" s="153"/>
      <c r="C50" s="153"/>
      <c r="D50" s="153"/>
      <c r="E50" s="153"/>
      <c r="F50" s="153"/>
    </row>
    <row r="51" spans="2:6" ht="15">
      <c r="B51" s="153" t="s">
        <v>131</v>
      </c>
      <c r="C51" s="153"/>
      <c r="D51" s="153"/>
      <c r="E51" s="153"/>
      <c r="F51" s="153"/>
    </row>
    <row r="52" spans="2:6" ht="19.899999999999999" customHeight="1">
      <c r="B52" s="153"/>
      <c r="C52" s="153"/>
      <c r="D52" s="153"/>
      <c r="E52" s="153"/>
      <c r="F52" s="153"/>
    </row>
    <row r="53" spans="2:6" ht="15">
      <c r="B53" s="153" t="s">
        <v>127</v>
      </c>
      <c r="C53" s="153"/>
      <c r="D53" s="153"/>
      <c r="E53" s="153"/>
      <c r="F53" s="153"/>
    </row>
    <row r="54" spans="2:6" ht="15">
      <c r="B54" s="153" t="s">
        <v>49</v>
      </c>
      <c r="C54" s="153"/>
      <c r="D54" s="153"/>
      <c r="E54" s="153"/>
      <c r="F54" s="153"/>
    </row>
    <row r="55" spans="2:6" ht="15">
      <c r="B55" s="120"/>
      <c r="C55" s="120"/>
      <c r="D55" s="120"/>
      <c r="E55" s="120"/>
      <c r="F55" s="120"/>
    </row>
    <row r="56" spans="2:6" ht="15">
      <c r="B56" s="35" t="s">
        <v>31</v>
      </c>
      <c r="C56" s="130">
        <v>45747</v>
      </c>
      <c r="D56" s="130">
        <v>45382</v>
      </c>
      <c r="E56" s="130">
        <v>45657</v>
      </c>
    </row>
    <row r="57" spans="2:6" ht="15">
      <c r="B57" s="37" t="s">
        <v>50</v>
      </c>
      <c r="C57" s="38">
        <v>7812.22</v>
      </c>
      <c r="D57" s="38">
        <v>7263.59</v>
      </c>
      <c r="E57" s="38">
        <v>7812.22</v>
      </c>
    </row>
    <row r="58" spans="2:6" ht="15">
      <c r="B58" s="37" t="s">
        <v>51</v>
      </c>
      <c r="C58" s="38">
        <v>7843.41</v>
      </c>
      <c r="D58" s="38">
        <v>7283.62</v>
      </c>
      <c r="E58" s="38">
        <v>7843.41</v>
      </c>
    </row>
    <row r="60" spans="2:6" ht="15">
      <c r="B60" s="142" t="s">
        <v>52</v>
      </c>
      <c r="C60" s="142"/>
      <c r="D60" s="142"/>
      <c r="E60" s="142"/>
      <c r="F60" s="142"/>
    </row>
    <row r="61" spans="2:6" ht="16.5" customHeight="1">
      <c r="B61" s="153" t="s">
        <v>93</v>
      </c>
      <c r="C61" s="153"/>
      <c r="D61" s="153"/>
      <c r="E61" s="153"/>
      <c r="F61" s="153"/>
    </row>
    <row r="62" spans="2:6" ht="16.5" customHeight="1">
      <c r="B62" s="32"/>
      <c r="C62" s="32"/>
      <c r="D62" s="32"/>
      <c r="E62" s="32"/>
      <c r="F62" s="32"/>
    </row>
    <row r="63" spans="2:6" ht="15" customHeight="1">
      <c r="B63" s="39" t="s">
        <v>89</v>
      </c>
      <c r="C63" s="40"/>
      <c r="D63" s="40"/>
      <c r="E63" s="40"/>
      <c r="F63" s="40"/>
    </row>
    <row r="64" spans="2:6" ht="15">
      <c r="B64" s="150" t="s">
        <v>94</v>
      </c>
      <c r="C64" s="150"/>
      <c r="D64" s="150"/>
      <c r="E64" s="150"/>
      <c r="F64" s="150"/>
    </row>
    <row r="65" spans="2:6" ht="16.5" customHeight="1">
      <c r="B65" s="150"/>
      <c r="C65" s="150"/>
      <c r="D65" s="150"/>
      <c r="E65" s="150"/>
      <c r="F65" s="150"/>
    </row>
    <row r="66" spans="2:6" ht="16.5" customHeight="1">
      <c r="B66" s="34"/>
      <c r="C66" s="34"/>
      <c r="D66" s="34"/>
      <c r="E66" s="34"/>
      <c r="F66" s="34"/>
    </row>
    <row r="67" spans="2:6" ht="15">
      <c r="B67" s="133" t="s">
        <v>152</v>
      </c>
      <c r="C67" s="133"/>
      <c r="D67" s="133"/>
      <c r="E67" s="133"/>
      <c r="F67" s="133"/>
    </row>
    <row r="68" spans="2:6" ht="15">
      <c r="B68" s="150" t="s">
        <v>101</v>
      </c>
      <c r="C68" s="150"/>
      <c r="D68" s="150"/>
      <c r="E68" s="150"/>
      <c r="F68" s="150"/>
    </row>
    <row r="69" spans="2:6" ht="15">
      <c r="B69" s="150"/>
      <c r="C69" s="150"/>
      <c r="D69" s="150"/>
      <c r="E69" s="150"/>
      <c r="F69" s="150"/>
    </row>
    <row r="70" spans="2:6" ht="15">
      <c r="B70" s="150"/>
      <c r="C70" s="150"/>
      <c r="D70" s="150"/>
      <c r="E70" s="150"/>
      <c r="F70" s="150"/>
    </row>
    <row r="72" spans="2:6" ht="15">
      <c r="B72" s="143" t="s">
        <v>31</v>
      </c>
      <c r="C72" s="144"/>
      <c r="D72" s="36">
        <v>45747</v>
      </c>
      <c r="E72" s="36">
        <v>45382</v>
      </c>
    </row>
    <row r="73" spans="2:6" ht="15">
      <c r="B73" s="151" t="s">
        <v>19</v>
      </c>
      <c r="C73" s="152"/>
      <c r="D73" s="41">
        <v>221906847</v>
      </c>
      <c r="E73" s="41">
        <v>221834664</v>
      </c>
      <c r="F73" s="29"/>
    </row>
    <row r="74" spans="2:6" ht="15">
      <c r="B74" s="143" t="s">
        <v>53</v>
      </c>
      <c r="C74" s="144"/>
      <c r="D74" s="42">
        <f>SUM(D73:D73)</f>
        <v>221906847</v>
      </c>
      <c r="E74" s="42">
        <f>SUM(E73:E73)</f>
        <v>221834664</v>
      </c>
    </row>
    <row r="76" spans="2:6" ht="15">
      <c r="B76" s="142" t="s">
        <v>54</v>
      </c>
      <c r="C76" s="142"/>
      <c r="D76" s="142"/>
      <c r="E76" s="142"/>
      <c r="F76" s="142"/>
    </row>
    <row r="78" spans="2:6" ht="30">
      <c r="B78" s="43" t="s">
        <v>55</v>
      </c>
      <c r="C78" s="43" t="s">
        <v>56</v>
      </c>
      <c r="D78" s="43" t="s">
        <v>57</v>
      </c>
      <c r="E78" s="43" t="s">
        <v>58</v>
      </c>
    </row>
    <row r="79" spans="2:6" ht="15">
      <c r="B79" s="146" t="s">
        <v>59</v>
      </c>
      <c r="C79" s="147"/>
      <c r="D79" s="147"/>
      <c r="E79" s="148"/>
    </row>
    <row r="80" spans="2:6" ht="15">
      <c r="B80" s="108" t="s">
        <v>60</v>
      </c>
      <c r="C80" s="41">
        <v>10315142</v>
      </c>
      <c r="D80" s="110">
        <v>44355112729</v>
      </c>
      <c r="E80" s="111"/>
    </row>
    <row r="81" spans="2:6" ht="15">
      <c r="B81" s="44" t="s">
        <v>61</v>
      </c>
      <c r="C81" s="41">
        <v>10309369</v>
      </c>
      <c r="D81" s="110">
        <v>44330288425</v>
      </c>
      <c r="E81" s="111"/>
    </row>
    <row r="82" spans="2:6" ht="15">
      <c r="B82" s="104" t="s">
        <v>62</v>
      </c>
      <c r="C82" s="105">
        <v>10315306</v>
      </c>
      <c r="D82" s="112">
        <v>44355816799</v>
      </c>
      <c r="E82" s="113"/>
    </row>
    <row r="83" spans="2:6" ht="15">
      <c r="C83" s="115"/>
      <c r="D83" s="114"/>
      <c r="E83" s="50"/>
    </row>
    <row r="84" spans="2:6" ht="15">
      <c r="B84" s="133" t="s">
        <v>63</v>
      </c>
      <c r="C84" s="133"/>
      <c r="D84" s="133"/>
      <c r="E84" s="133"/>
      <c r="F84" s="133"/>
    </row>
    <row r="85" spans="2:6" ht="15">
      <c r="B85" s="145" t="s">
        <v>95</v>
      </c>
      <c r="C85" s="145"/>
      <c r="D85" s="145"/>
      <c r="E85" s="145"/>
      <c r="F85" s="145"/>
    </row>
    <row r="86" spans="2:6" ht="15">
      <c r="B86" s="145"/>
      <c r="C86" s="145"/>
      <c r="D86" s="145"/>
      <c r="E86" s="145"/>
      <c r="F86" s="145"/>
    </row>
    <row r="88" spans="2:6" ht="15">
      <c r="B88" s="35" t="s">
        <v>64</v>
      </c>
      <c r="C88" s="36">
        <v>45747</v>
      </c>
      <c r="D88" s="36">
        <v>45382</v>
      </c>
    </row>
    <row r="89" spans="2:6" ht="15">
      <c r="B89" s="93" t="s">
        <v>65</v>
      </c>
      <c r="C89" s="73">
        <v>153776500</v>
      </c>
      <c r="D89" s="73">
        <v>10000000</v>
      </c>
      <c r="E89" s="95"/>
    </row>
    <row r="90" spans="2:6" ht="15">
      <c r="B90" s="35" t="s">
        <v>53</v>
      </c>
      <c r="C90" s="52">
        <f>SUM(C89:C89)</f>
        <v>153776500</v>
      </c>
      <c r="D90" s="52">
        <f>SUM(D89:D89)</f>
        <v>10000000</v>
      </c>
    </row>
    <row r="91" spans="2:6" ht="15">
      <c r="B91" s="53"/>
      <c r="C91" s="54"/>
      <c r="D91" s="28"/>
    </row>
    <row r="92" spans="2:6" ht="15">
      <c r="B92" s="149" t="s">
        <v>108</v>
      </c>
      <c r="C92" s="149"/>
      <c r="D92" s="149"/>
      <c r="E92" s="149"/>
      <c r="F92" s="149"/>
    </row>
    <row r="93" spans="2:6" ht="15">
      <c r="B93" s="149"/>
      <c r="C93" s="149"/>
      <c r="D93" s="149"/>
      <c r="E93" s="149"/>
      <c r="F93" s="149"/>
    </row>
    <row r="94" spans="2:6" ht="15">
      <c r="B94" s="35" t="s">
        <v>64</v>
      </c>
      <c r="C94" s="36">
        <v>45747</v>
      </c>
      <c r="D94" s="36">
        <v>45382</v>
      </c>
    </row>
    <row r="95" spans="2:6" ht="15">
      <c r="B95" s="93" t="s">
        <v>134</v>
      </c>
      <c r="C95" s="118">
        <v>7103008</v>
      </c>
      <c r="D95" s="119">
        <v>240000</v>
      </c>
      <c r="F95" s="94"/>
    </row>
    <row r="96" spans="2:6" ht="15">
      <c r="B96" s="35" t="s">
        <v>53</v>
      </c>
      <c r="C96" s="75">
        <f>SUM(C95)</f>
        <v>7103008</v>
      </c>
      <c r="D96" s="75">
        <f>SUM(D95:D95)</f>
        <v>240000</v>
      </c>
    </row>
    <row r="97" spans="2:13" ht="15">
      <c r="B97" s="53"/>
      <c r="C97" s="54"/>
      <c r="D97" s="28"/>
    </row>
    <row r="98" spans="2:13" ht="15">
      <c r="B98" s="145" t="s">
        <v>116</v>
      </c>
      <c r="C98" s="145"/>
      <c r="D98" s="145"/>
      <c r="E98" s="145"/>
      <c r="F98" s="145"/>
    </row>
    <row r="99" spans="2:13" ht="15">
      <c r="B99" s="34"/>
      <c r="C99" s="34"/>
      <c r="D99" s="34"/>
      <c r="E99" s="34"/>
      <c r="F99" s="34"/>
    </row>
    <row r="100" spans="2:13" ht="15.75">
      <c r="B100" s="165" t="s">
        <v>64</v>
      </c>
      <c r="C100" s="166" t="s">
        <v>140</v>
      </c>
      <c r="D100" s="167"/>
      <c r="E100" s="167"/>
      <c r="F100" s="167"/>
      <c r="G100" s="168"/>
      <c r="H100" s="169" t="s">
        <v>141</v>
      </c>
      <c r="I100" s="170"/>
      <c r="J100" s="170"/>
      <c r="K100" s="170"/>
      <c r="L100" s="171"/>
      <c r="M100" s="172" t="s">
        <v>142</v>
      </c>
    </row>
    <row r="101" spans="2:13" ht="47.25">
      <c r="B101" s="165"/>
      <c r="C101" s="173" t="s">
        <v>143</v>
      </c>
      <c r="D101" s="174" t="s">
        <v>144</v>
      </c>
      <c r="E101" s="173" t="s">
        <v>145</v>
      </c>
      <c r="F101" s="175" t="s">
        <v>146</v>
      </c>
      <c r="G101" s="175" t="s">
        <v>147</v>
      </c>
      <c r="H101" s="175" t="s">
        <v>148</v>
      </c>
      <c r="I101" s="175" t="s">
        <v>144</v>
      </c>
      <c r="J101" s="175" t="s">
        <v>145</v>
      </c>
      <c r="K101" s="175" t="s">
        <v>149</v>
      </c>
      <c r="L101" s="175" t="s">
        <v>150</v>
      </c>
      <c r="M101" s="176"/>
    </row>
    <row r="102" spans="2:13" ht="15.75">
      <c r="B102" s="177" t="s">
        <v>151</v>
      </c>
      <c r="C102" s="183">
        <v>506337864</v>
      </c>
      <c r="D102" s="183">
        <v>0</v>
      </c>
      <c r="E102" s="183">
        <v>0</v>
      </c>
      <c r="F102" s="184">
        <v>0</v>
      </c>
      <c r="G102" s="179">
        <f>+C102+D102-E102-F102</f>
        <v>506337864</v>
      </c>
      <c r="H102" s="178">
        <v>0</v>
      </c>
      <c r="I102" s="178">
        <v>0</v>
      </c>
      <c r="J102" s="178">
        <v>0</v>
      </c>
      <c r="K102" s="178">
        <v>-20253516</v>
      </c>
      <c r="L102" s="179">
        <f>+H102+I102-J102+K102</f>
        <v>-20253516</v>
      </c>
      <c r="M102" s="179">
        <f>+G102+L102</f>
        <v>486084348</v>
      </c>
    </row>
    <row r="103" spans="2:13" ht="15.75">
      <c r="B103" s="180">
        <f>+EAN!C7</f>
        <v>45747</v>
      </c>
      <c r="C103" s="181">
        <f t="shared" ref="C103:M103" si="0">SUM(C102:C102)</f>
        <v>506337864</v>
      </c>
      <c r="D103" s="181">
        <f t="shared" si="0"/>
        <v>0</v>
      </c>
      <c r="E103" s="181">
        <f t="shared" si="0"/>
        <v>0</v>
      </c>
      <c r="F103" s="181">
        <f t="shared" si="0"/>
        <v>0</v>
      </c>
      <c r="G103" s="181">
        <f t="shared" si="0"/>
        <v>506337864</v>
      </c>
      <c r="H103" s="181">
        <f t="shared" si="0"/>
        <v>0</v>
      </c>
      <c r="I103" s="181">
        <f t="shared" si="0"/>
        <v>0</v>
      </c>
      <c r="J103" s="181">
        <f t="shared" si="0"/>
        <v>0</v>
      </c>
      <c r="K103" s="181">
        <f>SUM(K102:K102)</f>
        <v>-20253516</v>
      </c>
      <c r="L103" s="181">
        <f t="shared" si="0"/>
        <v>-20253516</v>
      </c>
      <c r="M103" s="181">
        <f t="shared" si="0"/>
        <v>486084348</v>
      </c>
    </row>
    <row r="104" spans="2:13" ht="15.75">
      <c r="B104" s="180">
        <f>+EAN!D7</f>
        <v>45382</v>
      </c>
      <c r="C104" s="182">
        <v>0</v>
      </c>
      <c r="D104" s="182">
        <v>0</v>
      </c>
      <c r="E104" s="182">
        <v>0</v>
      </c>
      <c r="F104" s="182">
        <v>0</v>
      </c>
      <c r="G104" s="181">
        <v>0</v>
      </c>
      <c r="H104" s="182">
        <v>0</v>
      </c>
      <c r="I104" s="182">
        <v>0</v>
      </c>
      <c r="J104" s="182">
        <v>0</v>
      </c>
      <c r="K104" s="182">
        <v>0</v>
      </c>
      <c r="L104" s="181">
        <v>0</v>
      </c>
      <c r="M104" s="182">
        <v>0</v>
      </c>
    </row>
    <row r="105" spans="2:13" ht="15">
      <c r="B105" s="34"/>
      <c r="C105" s="34"/>
      <c r="D105" s="34"/>
      <c r="E105" s="34"/>
      <c r="F105" s="34"/>
    </row>
    <row r="106" spans="2:13" ht="15">
      <c r="B106" s="34"/>
      <c r="C106" s="34"/>
      <c r="D106" s="34"/>
      <c r="E106" s="34"/>
      <c r="F106" s="34"/>
    </row>
    <row r="107" spans="2:13" ht="15">
      <c r="B107" s="149" t="s">
        <v>123</v>
      </c>
      <c r="C107" s="149"/>
      <c r="D107" s="149"/>
      <c r="E107" s="149"/>
      <c r="F107" s="149"/>
    </row>
    <row r="108" spans="2:13" ht="15">
      <c r="B108" s="35" t="s">
        <v>64</v>
      </c>
      <c r="C108" s="36">
        <v>45747</v>
      </c>
      <c r="D108" s="36">
        <v>45382</v>
      </c>
      <c r="E108" s="32"/>
      <c r="F108" s="32"/>
    </row>
    <row r="109" spans="2:13" ht="15">
      <c r="B109" s="55" t="s">
        <v>19</v>
      </c>
      <c r="C109" s="56">
        <v>81363399</v>
      </c>
      <c r="D109" s="56">
        <v>82677035</v>
      </c>
      <c r="E109" s="57"/>
      <c r="F109" s="32"/>
    </row>
    <row r="110" spans="2:13" ht="15">
      <c r="B110" s="35" t="s">
        <v>53</v>
      </c>
      <c r="C110" s="58">
        <f>SUM(C109)</f>
        <v>81363399</v>
      </c>
      <c r="D110" s="58">
        <f>SUM(D109)</f>
        <v>82677035</v>
      </c>
      <c r="E110" s="32"/>
      <c r="F110" s="32"/>
    </row>
    <row r="111" spans="2:13" ht="15">
      <c r="B111" s="32"/>
      <c r="C111" s="57"/>
      <c r="D111" s="57"/>
      <c r="E111" s="32"/>
      <c r="F111" s="32"/>
    </row>
    <row r="112" spans="2:13" ht="15">
      <c r="B112" s="149" t="s">
        <v>124</v>
      </c>
      <c r="C112" s="149"/>
      <c r="D112" s="149"/>
      <c r="E112" s="149"/>
      <c r="F112" s="149"/>
    </row>
    <row r="113" spans="2:6" ht="16.5" customHeight="1">
      <c r="B113" s="149"/>
      <c r="C113" s="149"/>
      <c r="D113" s="149"/>
      <c r="E113" s="149"/>
      <c r="F113" s="149"/>
    </row>
    <row r="114" spans="2:6" ht="16.5" customHeight="1">
      <c r="B114" s="35" t="s">
        <v>31</v>
      </c>
      <c r="C114" s="36">
        <f>+C108</f>
        <v>45747</v>
      </c>
      <c r="D114" s="36">
        <f>+D108</f>
        <v>45382</v>
      </c>
    </row>
    <row r="115" spans="2:6" ht="16.5" customHeight="1">
      <c r="B115" s="55" t="s">
        <v>90</v>
      </c>
      <c r="C115" s="59">
        <v>184260876</v>
      </c>
      <c r="D115" s="59">
        <v>318765648</v>
      </c>
    </row>
    <row r="116" spans="2:6" ht="16.5" customHeight="1">
      <c r="B116" s="35" t="s">
        <v>53</v>
      </c>
      <c r="C116" s="60">
        <f>SUM(C115)</f>
        <v>184260876</v>
      </c>
      <c r="D116" s="60">
        <f>SUM(D115)</f>
        <v>318765648</v>
      </c>
    </row>
    <row r="117" spans="2:6" ht="16.5" customHeight="1">
      <c r="C117" s="28"/>
      <c r="D117" s="28"/>
    </row>
    <row r="118" spans="2:6" ht="16.5" customHeight="1">
      <c r="B118" s="149" t="s">
        <v>126</v>
      </c>
      <c r="C118" s="149"/>
      <c r="D118" s="149"/>
      <c r="E118" s="149"/>
      <c r="F118" s="149"/>
    </row>
    <row r="119" spans="2:6" ht="16.5" customHeight="1">
      <c r="B119" s="149"/>
      <c r="C119" s="149"/>
      <c r="D119" s="149"/>
      <c r="E119" s="149"/>
      <c r="F119" s="149"/>
    </row>
    <row r="120" spans="2:6" ht="16.5" customHeight="1">
      <c r="B120" s="35" t="s">
        <v>112</v>
      </c>
      <c r="C120" s="36">
        <v>45747</v>
      </c>
      <c r="D120" s="36">
        <v>45382</v>
      </c>
    </row>
    <row r="121" spans="2:6" ht="16.5" customHeight="1">
      <c r="B121" s="108" t="s">
        <v>113</v>
      </c>
      <c r="C121" s="47">
        <v>0</v>
      </c>
      <c r="D121" s="109">
        <v>0</v>
      </c>
    </row>
    <row r="122" spans="2:6" ht="16.5" customHeight="1">
      <c r="B122" s="35" t="s">
        <v>53</v>
      </c>
      <c r="C122" s="58">
        <f>SUM(C121:C121)</f>
        <v>0</v>
      </c>
      <c r="D122" s="107">
        <v>0</v>
      </c>
    </row>
    <row r="124" spans="2:6" ht="16.5" customHeight="1">
      <c r="B124" s="51" t="s">
        <v>105</v>
      </c>
      <c r="C124" s="36">
        <v>45747</v>
      </c>
      <c r="D124" s="36">
        <v>45382</v>
      </c>
    </row>
    <row r="125" spans="2:6" ht="16.5" customHeight="1">
      <c r="B125" s="108" t="s">
        <v>137</v>
      </c>
      <c r="C125" s="47">
        <v>20253516</v>
      </c>
      <c r="D125" s="116">
        <v>0</v>
      </c>
    </row>
    <row r="126" spans="2:6" ht="16.5" customHeight="1">
      <c r="B126" s="44" t="s">
        <v>114</v>
      </c>
      <c r="C126" s="48">
        <v>3551496</v>
      </c>
      <c r="D126" s="116">
        <v>0</v>
      </c>
    </row>
    <row r="127" spans="2:6" ht="16.5" customHeight="1">
      <c r="B127" s="44" t="s">
        <v>135</v>
      </c>
      <c r="C127" s="48">
        <v>2488688</v>
      </c>
      <c r="D127" s="116">
        <v>0</v>
      </c>
    </row>
    <row r="128" spans="2:6" ht="16.5" customHeight="1">
      <c r="B128" s="44" t="s">
        <v>115</v>
      </c>
      <c r="C128" s="48">
        <v>2200166</v>
      </c>
      <c r="D128" s="116">
        <v>0</v>
      </c>
    </row>
    <row r="129" spans="2:10" ht="16.5" customHeight="1">
      <c r="B129" s="44" t="s">
        <v>136</v>
      </c>
      <c r="C129" s="48">
        <v>1410576</v>
      </c>
      <c r="D129" s="116">
        <v>0</v>
      </c>
    </row>
    <row r="130" spans="2:10" ht="16.5" customHeight="1">
      <c r="B130" s="35" t="s">
        <v>53</v>
      </c>
      <c r="C130" s="63">
        <f>SUM(C125:C129)</f>
        <v>29904442</v>
      </c>
      <c r="D130" s="106">
        <f>SUM(D125)</f>
        <v>0</v>
      </c>
    </row>
    <row r="133" spans="2:10" ht="16.5" customHeight="1">
      <c r="B133" s="3" t="s">
        <v>66</v>
      </c>
      <c r="C133" s="3"/>
      <c r="D133" s="3"/>
      <c r="E133" s="3"/>
      <c r="F133" s="3"/>
      <c r="G133" s="3"/>
      <c r="H133" s="3"/>
      <c r="I133" s="3"/>
      <c r="J133" s="3"/>
    </row>
    <row r="134" spans="2:10" ht="16.5" customHeight="1">
      <c r="B134" s="4" t="s">
        <v>5</v>
      </c>
      <c r="C134" s="5"/>
      <c r="D134" s="5"/>
      <c r="E134" s="5"/>
      <c r="F134" s="5"/>
      <c r="G134" s="5"/>
      <c r="H134" s="5"/>
      <c r="I134" s="5"/>
      <c r="J134" s="6"/>
    </row>
    <row r="135" spans="2:10" ht="16.5" customHeight="1">
      <c r="B135" s="4" t="s">
        <v>67</v>
      </c>
      <c r="C135" s="5"/>
      <c r="D135" s="5"/>
      <c r="E135" s="5"/>
      <c r="F135" s="5"/>
      <c r="G135" s="5"/>
      <c r="H135" s="5"/>
      <c r="I135" s="5"/>
      <c r="J135" s="6"/>
    </row>
    <row r="136" spans="2:10" ht="16.5" customHeight="1">
      <c r="B136" s="7">
        <f>+EAN!C7</f>
        <v>45747</v>
      </c>
      <c r="C136" s="5"/>
      <c r="D136" s="5"/>
      <c r="E136" s="5"/>
      <c r="F136" s="5"/>
      <c r="G136" s="5"/>
      <c r="H136" s="5"/>
      <c r="I136" s="5"/>
      <c r="J136" s="6"/>
    </row>
    <row r="137" spans="2:10" ht="16.5" customHeight="1">
      <c r="B137" s="4" t="s">
        <v>68</v>
      </c>
      <c r="C137" s="5"/>
      <c r="D137" s="5"/>
      <c r="E137" s="5"/>
      <c r="F137" s="5"/>
      <c r="G137" s="5"/>
      <c r="H137" s="5"/>
      <c r="I137" s="5"/>
      <c r="J137" s="6"/>
    </row>
    <row r="138" spans="2:10" ht="32.25" customHeight="1">
      <c r="B138" s="8" t="s">
        <v>69</v>
      </c>
      <c r="C138" s="8" t="s">
        <v>70</v>
      </c>
      <c r="D138" s="8" t="s">
        <v>71</v>
      </c>
      <c r="E138" s="8" t="s">
        <v>72</v>
      </c>
      <c r="F138" s="8" t="s">
        <v>73</v>
      </c>
      <c r="G138" s="8" t="s">
        <v>74</v>
      </c>
      <c r="H138" s="8" t="s">
        <v>75</v>
      </c>
      <c r="I138" s="8" t="s">
        <v>76</v>
      </c>
      <c r="J138" s="8" t="s">
        <v>77</v>
      </c>
    </row>
    <row r="139" spans="2:10" ht="16.5" customHeight="1">
      <c r="B139" s="9" t="s">
        <v>78</v>
      </c>
      <c r="C139" s="11" t="s">
        <v>79</v>
      </c>
      <c r="D139" s="10" t="s">
        <v>80</v>
      </c>
      <c r="E139" s="11" t="s">
        <v>138</v>
      </c>
      <c r="F139" s="12" t="s">
        <v>81</v>
      </c>
      <c r="G139" s="13">
        <v>29817322768</v>
      </c>
      <c r="H139" s="13">
        <v>29817322768</v>
      </c>
      <c r="I139" s="13">
        <v>29817322768</v>
      </c>
      <c r="J139" s="96">
        <v>0.37100273257999916</v>
      </c>
    </row>
    <row r="140" spans="2:10" ht="16.5" customHeight="1">
      <c r="B140" s="15" t="s">
        <v>82</v>
      </c>
      <c r="C140" s="17" t="s">
        <v>83</v>
      </c>
      <c r="D140" s="17"/>
      <c r="E140" s="18"/>
      <c r="F140" s="16" t="s">
        <v>81</v>
      </c>
      <c r="G140" s="19"/>
      <c r="H140" s="19"/>
      <c r="I140" s="19">
        <v>10870266087</v>
      </c>
      <c r="J140" s="97">
        <v>0.59572883568925705</v>
      </c>
    </row>
    <row r="141" spans="2:10" ht="16.5" customHeight="1">
      <c r="B141" s="9"/>
      <c r="C141" s="14"/>
      <c r="D141" s="14"/>
      <c r="E141" s="88" t="s">
        <v>84</v>
      </c>
      <c r="F141" s="88"/>
      <c r="G141" s="89">
        <f>+EAN!C8</f>
        <v>153776500</v>
      </c>
      <c r="H141" s="89" t="s">
        <v>85</v>
      </c>
      <c r="I141" s="89" t="s">
        <v>85</v>
      </c>
      <c r="J141" s="90"/>
    </row>
    <row r="142" spans="2:10" ht="16.5" customHeight="1">
      <c r="B142" s="21"/>
      <c r="C142" s="22"/>
      <c r="D142" s="22"/>
      <c r="E142" s="23" t="s">
        <v>86</v>
      </c>
      <c r="F142" s="23"/>
      <c r="G142" s="24">
        <f>+EAN!C15</f>
        <v>81363399</v>
      </c>
      <c r="H142" s="24" t="s">
        <v>85</v>
      </c>
      <c r="I142" s="24" t="s">
        <v>85</v>
      </c>
      <c r="J142" s="25"/>
    </row>
    <row r="143" spans="2:10" ht="16.5" customHeight="1">
      <c r="B143" s="21"/>
      <c r="C143" s="22"/>
      <c r="D143" s="22"/>
      <c r="E143" s="23" t="s">
        <v>87</v>
      </c>
      <c r="F143" s="23"/>
      <c r="G143" s="24">
        <v>0</v>
      </c>
      <c r="H143" s="24" t="s">
        <v>85</v>
      </c>
      <c r="I143" s="24" t="s">
        <v>85</v>
      </c>
      <c r="J143" s="25"/>
    </row>
    <row r="144" spans="2:10" ht="16.5" customHeight="1">
      <c r="B144" s="15"/>
      <c r="C144" s="20"/>
      <c r="D144" s="20"/>
      <c r="E144" s="26" t="s">
        <v>88</v>
      </c>
      <c r="F144" s="26"/>
      <c r="G144" s="27">
        <f>+I139+I140+G141-G142</f>
        <v>40760001956</v>
      </c>
      <c r="H144" s="27">
        <f>SUM(H139:H140)</f>
        <v>29817322768</v>
      </c>
      <c r="I144" s="27">
        <f>SUM(I139:I140)</f>
        <v>40687588855</v>
      </c>
      <c r="J144" s="91"/>
    </row>
    <row r="145" spans="2:10" ht="16.5" customHeight="1">
      <c r="I145" s="28"/>
    </row>
    <row r="146" spans="2:10" ht="16.5" customHeight="1">
      <c r="G146" s="30"/>
      <c r="J146" s="30"/>
    </row>
    <row r="147" spans="2:10" ht="16.5" customHeight="1">
      <c r="B147" s="3" t="s">
        <v>66</v>
      </c>
      <c r="C147" s="3"/>
      <c r="D147" s="3"/>
      <c r="E147" s="3"/>
      <c r="F147" s="3"/>
      <c r="G147" s="3"/>
      <c r="H147" s="3"/>
      <c r="I147" s="3"/>
      <c r="J147" s="3"/>
    </row>
    <row r="148" spans="2:10" ht="16.5" customHeight="1">
      <c r="B148" s="4" t="s">
        <v>5</v>
      </c>
      <c r="C148" s="5"/>
      <c r="D148" s="5"/>
      <c r="E148" s="5"/>
      <c r="F148" s="5"/>
      <c r="G148" s="5"/>
      <c r="H148" s="5"/>
      <c r="I148" s="5"/>
      <c r="J148" s="6"/>
    </row>
    <row r="149" spans="2:10" ht="16.5" customHeight="1">
      <c r="B149" s="4" t="s">
        <v>67</v>
      </c>
      <c r="C149" s="5"/>
      <c r="D149" s="5"/>
      <c r="E149" s="5"/>
      <c r="F149" s="5"/>
      <c r="G149" s="5"/>
      <c r="H149" s="5"/>
      <c r="I149" s="5"/>
      <c r="J149" s="6"/>
    </row>
    <row r="150" spans="2:10" ht="16.5" customHeight="1">
      <c r="B150" s="7">
        <f>+EAN!D7</f>
        <v>45382</v>
      </c>
      <c r="C150" s="5"/>
      <c r="D150" s="5"/>
      <c r="E150" s="5"/>
      <c r="F150" s="5"/>
      <c r="G150" s="5"/>
      <c r="H150" s="5"/>
      <c r="I150" s="5"/>
      <c r="J150" s="6"/>
    </row>
    <row r="151" spans="2:10" ht="16.5" customHeight="1">
      <c r="B151" s="4" t="s">
        <v>68</v>
      </c>
      <c r="C151" s="5"/>
      <c r="D151" s="5"/>
      <c r="E151" s="5"/>
      <c r="F151" s="5"/>
      <c r="G151" s="5"/>
      <c r="H151" s="5"/>
      <c r="I151" s="5"/>
      <c r="J151" s="6"/>
    </row>
    <row r="152" spans="2:10" ht="26.25" customHeight="1">
      <c r="B152" s="8" t="s">
        <v>69</v>
      </c>
      <c r="C152" s="8" t="s">
        <v>70</v>
      </c>
      <c r="D152" s="8" t="s">
        <v>71</v>
      </c>
      <c r="E152" s="8" t="s">
        <v>72</v>
      </c>
      <c r="F152" s="8" t="s">
        <v>73</v>
      </c>
      <c r="G152" s="8" t="s">
        <v>74</v>
      </c>
      <c r="H152" s="8" t="s">
        <v>75</v>
      </c>
      <c r="I152" s="8" t="s">
        <v>76</v>
      </c>
      <c r="J152" s="8" t="s">
        <v>77</v>
      </c>
    </row>
    <row r="153" spans="2:10" ht="16.5" customHeight="1">
      <c r="B153" s="9" t="s">
        <v>78</v>
      </c>
      <c r="C153" s="10" t="s">
        <v>79</v>
      </c>
      <c r="D153" s="10" t="s">
        <v>80</v>
      </c>
      <c r="E153" s="11" t="s">
        <v>139</v>
      </c>
      <c r="F153" s="13" t="s">
        <v>81</v>
      </c>
      <c r="G153" s="13">
        <v>23186528377</v>
      </c>
      <c r="H153" s="13">
        <v>23186528377</v>
      </c>
      <c r="I153" s="197">
        <v>23186528377</v>
      </c>
      <c r="J153" s="131">
        <v>0.52586942539786352</v>
      </c>
    </row>
    <row r="154" spans="2:10" ht="16.5" customHeight="1">
      <c r="B154" s="15" t="s">
        <v>82</v>
      </c>
      <c r="C154" s="17" t="s">
        <v>83</v>
      </c>
      <c r="D154" s="17"/>
      <c r="E154" s="18"/>
      <c r="F154" s="19" t="s">
        <v>81</v>
      </c>
      <c r="G154" s="19">
        <v>18613797777</v>
      </c>
      <c r="H154" s="19">
        <v>18613797777</v>
      </c>
      <c r="I154" s="198">
        <v>18613797777</v>
      </c>
      <c r="J154" s="132">
        <v>0.42216010013697014</v>
      </c>
    </row>
    <row r="155" spans="2:10" ht="16.5" customHeight="1">
      <c r="B155" s="21"/>
      <c r="C155" s="22"/>
      <c r="D155" s="22"/>
      <c r="E155" s="23" t="s">
        <v>84</v>
      </c>
      <c r="F155" s="23"/>
      <c r="G155" s="24">
        <f>+EAN!D8</f>
        <v>10000000</v>
      </c>
      <c r="H155" s="24" t="s">
        <v>85</v>
      </c>
      <c r="I155" s="24" t="s">
        <v>85</v>
      </c>
      <c r="J155" s="92"/>
    </row>
    <row r="156" spans="2:10" ht="16.5" customHeight="1">
      <c r="B156" s="21"/>
      <c r="C156" s="22"/>
      <c r="D156" s="22"/>
      <c r="E156" s="23" t="s">
        <v>86</v>
      </c>
      <c r="F156" s="23"/>
      <c r="G156" s="24">
        <v>82677035</v>
      </c>
      <c r="H156" s="24" t="s">
        <v>85</v>
      </c>
      <c r="I156" s="24" t="s">
        <v>85</v>
      </c>
      <c r="J156" s="25"/>
    </row>
    <row r="157" spans="2:10" ht="16.5" customHeight="1">
      <c r="B157" s="21"/>
      <c r="C157" s="22"/>
      <c r="D157" s="22"/>
      <c r="E157" s="23" t="s">
        <v>87</v>
      </c>
      <c r="F157" s="23"/>
      <c r="G157" s="24">
        <v>0</v>
      </c>
      <c r="H157" s="24" t="s">
        <v>85</v>
      </c>
      <c r="I157" s="24" t="s">
        <v>85</v>
      </c>
      <c r="J157" s="25"/>
    </row>
    <row r="158" spans="2:10" ht="16.5" customHeight="1">
      <c r="B158" s="15"/>
      <c r="C158" s="20"/>
      <c r="D158" s="20"/>
      <c r="E158" s="26" t="s">
        <v>88</v>
      </c>
      <c r="F158" s="26"/>
      <c r="G158" s="27">
        <f>+H153+H154+G155-G156</f>
        <v>41727649119</v>
      </c>
      <c r="H158" s="27">
        <f>SUM(G153:G154)</f>
        <v>41800326154</v>
      </c>
      <c r="I158" s="27">
        <f>SUM(H153:H154)</f>
        <v>41800326154</v>
      </c>
      <c r="J158" s="91"/>
    </row>
    <row r="159" spans="2:10" ht="16.5" customHeight="1">
      <c r="I159" s="28"/>
    </row>
  </sheetData>
  <sortState xmlns:xlrd2="http://schemas.microsoft.com/office/spreadsheetml/2017/richdata2" ref="B125:D129">
    <sortCondition descending="1" ref="C125:C129"/>
  </sortState>
  <mergeCells count="33">
    <mergeCell ref="B85:F86"/>
    <mergeCell ref="B92:F93"/>
    <mergeCell ref="B100:B101"/>
    <mergeCell ref="M100:M101"/>
    <mergeCell ref="B51:F52"/>
    <mergeCell ref="B53:F53"/>
    <mergeCell ref="B54:F54"/>
    <mergeCell ref="B2:F2"/>
    <mergeCell ref="B3:F3"/>
    <mergeCell ref="B4:F4"/>
    <mergeCell ref="B14:F14"/>
    <mergeCell ref="B5:F13"/>
    <mergeCell ref="B118:F119"/>
    <mergeCell ref="B107:F107"/>
    <mergeCell ref="B112:F113"/>
    <mergeCell ref="B76:F76"/>
    <mergeCell ref="B16:F16"/>
    <mergeCell ref="B67:F67"/>
    <mergeCell ref="B68:F70"/>
    <mergeCell ref="B72:C72"/>
    <mergeCell ref="B73:C73"/>
    <mergeCell ref="B61:F61"/>
    <mergeCell ref="B64:F65"/>
    <mergeCell ref="B17:F43"/>
    <mergeCell ref="B44:F44"/>
    <mergeCell ref="B45:F46"/>
    <mergeCell ref="B47:F47"/>
    <mergeCell ref="B49:F50"/>
    <mergeCell ref="B60:F60"/>
    <mergeCell ref="B74:C74"/>
    <mergeCell ref="B98:F98"/>
    <mergeCell ref="B79:E79"/>
    <mergeCell ref="B84:F84"/>
  </mergeCells>
  <hyperlinks>
    <hyperlink ref="A1" location="INDICE!A1" display="INDICE" xr:uid="{88F7E21A-E4EE-4CC8-AEF7-8F9FB0A9F328}"/>
  </hyperlinks>
  <pageMargins left="0.7" right="0.7" top="0.75" bottom="0.75" header="0.3" footer="0.3"/>
  <pageSetup paperSize="9" orientation="portrait" r:id="rId1"/>
  <ignoredErrors>
    <ignoredError sqref="D74 C122 C130 D96" formulaRange="1"/>
  </ignoredError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uVqHGTjrkR/9HUiH2SyHgY79A7sTWRotuz1XmrGPrmk=</DigestValue>
    </Reference>
    <Reference Type="http://www.w3.org/2000/09/xmldsig#Object" URI="#idOfficeObject">
      <DigestMethod Algorithm="http://www.w3.org/2001/04/xmlenc#sha256"/>
      <DigestValue>kuXPYPYub7l1wkScuS9qJwzSYefavTrvnfZLE+lGmaE=</DigestValue>
    </Reference>
    <Reference Type="http://uri.etsi.org/01903#SignedProperties" URI="#idSignedProperties">
      <Transforms>
        <Transform Algorithm="http://www.w3.org/TR/2001/REC-xml-c14n-20010315"/>
      </Transforms>
      <DigestMethod Algorithm="http://www.w3.org/2001/04/xmlenc#sha256"/>
      <DigestValue>3m/sf+rJ097zLqdtwCJWnglD+Hbp6TL8GdzS54kqdSQ=</DigestValue>
    </Reference>
  </SignedInfo>
  <SignatureValue>gqjChjfVT9wAUEVYityj8zV/GLcd06Vvj2s6w6VzDUU1l08f1GGXxPpMZyrcfDk4qe8cRM4FVfao
UcdHYmvilEuHIDxRDUE4gH9i7mYJ408Tmys0+PSHANc3gnq19whO3ARKn1Fuu441qcOSDGxTNOeL
i+ETiM/0q0uONdDHQ0Gg9G5feR0hZ+df+PbmJiKguskMjxY9kyJJQ/vX4vFD6V8zt4/c32k+5pRS
I0QWfie45rJZve8HqzTmHWZrtSk6NT+XxHrwfAyI4zTN7j02nxzgpvTbjbPBQr62Pu2HFue2slWK
BkQjD8IufKvAUWvH6o6r5tEaTBptymIzc8ZaTw==</SignatureValue>
  <KeyInfo>
    <X509Data>
      <X509Certificate>MIIIgzCCBmugAwIBAgIILUpjunnrZnwwDQYJKoZIhvcNAQELBQAwWjEaMBgGA1UEAwwRQ0EtRE9DVU1FTlRBIFMuQS4xFjAUBgNVBAUTDVJVQzgwMDUwMTcyLTExFzAVBgNVBAoMDkRPQ1VNRU5UQSBTLkEuMQswCQYDVQQGEwJQWTAeFw0yNTA1MTMxOTE1MDBaFw0yNzA1MTMxOTE1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KKKnR+aiEvx/bft5xDuQhjwLe7UNdhwvpzLUU1bL7O78GGriS18vzdyR/Nz/oeFEntAd6IjsJwl0j2WFDJoLLPpd7flc/tejPXbRM75m8Pvx3HY724jU7SoGVMJ5LWELQNiLzZdeuqN1pZwj3+ChD3+FRsJpl5DUYpFmZvxkMJZGFoOkcsGY+BoGeQ0zu7a230YYikiV8yZe/jUwoTJRjDVOIQc2em/vg9/CJjj2IBxGbgH4HtIwi10EBrE0qyyOL8l7GNYN8oVe75AjLqURBIhwvCtU/H0h7HAYjQ/XTCvi9sWjRT3qAwGW0G+aCV2xnOBW3UtuBC6krXnxyh5DE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PIoUUx+j1vH1cCbgGCjNZLDb2qMA4GA1UdDwEB/wQEAwIF4DANBgkqhkiG9w0BAQsFAAOCAgEAU4xx5vqNWxMGM+4UKZ0Ie4plyrmz/pxh9EkZPD9EbRuiqDln/mlm4/uVgUDUMcm+LwtecZkbDpo/Eyx+he/o0u4NLha3RYVrDcnAm3dvEuCoHoEt+t0y2+LLC7qHWJCQQnP59JJG7WzNhV7GiNV3nXm0diqs0Jy4hHUYT1mhwSLKCIeVjhnI0IpnwXJD+orsVjgEOYtOc62cwhmXsa6utCtfsqsavIILa9ojigJrXTFrpa/uHIvDWoq7SyC4658FhJGHJYxIt+LbzQIDzGj3BfMebxlibJIoExE9hw7XJpqZv7HReygGdxqu5WkR0FSsQnbv6EtNDFmIf9lz8y4U1CEX99/hIkyLTJkXh240DY06vipV9HMNzLCGHHeIA/Rz3EgWp7WN5N2XDG4MPrGRqERkeHw7TZScdN6gudgJWIpC742z7a261WgQMYx6e5RaBOaa56PznAEUEJQoIYvJLI+py0ukotsVd+fTI7ichCqgdm9qDUH8697r7++zm6FxAjVWPwHTWqk8zJ0XzCobdtX6lCr6s8QtbsYCKN/zz+1ugRRLTk2mhBgqhGHc9LaenAAFH7tErJadmTb73BdJqPmZ8fQERwdwNvB1RGijVgFZ9dPUsr76lsRtI/zozqhm8VQ5aAPI5A689DiGWR669o94v66TV3d24/kRqnQA4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ZsM/9uYrCALzRkCmXlo5tDaRYGOsy+TcfmxelPjiJgY=</DigestValue>
      </Reference>
      <Reference URI="/xl/calcChain.xml?ContentType=application/vnd.openxmlformats-officedocument.spreadsheetml.calcChain+xml">
        <DigestMethod Algorithm="http://www.w3.org/2001/04/xmlenc#sha256"/>
        <DigestValue>y/RwjUuNY3+e37O5GFyoHZHqWDec4itxmD7k7olvxxw=</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AH9y18M9oiRVb3hAE4Hqeb9cpZ00CjFkkE0iwzqSzDY=</DigestValue>
      </Reference>
      <Reference URI="/xl/printerSettings/printerSettings3.bin?ContentType=application/vnd.openxmlformats-officedocument.spreadsheetml.printerSettings">
        <DigestMethod Algorithm="http://www.w3.org/2001/04/xmlenc#sha256"/>
        <DigestValue>UYmPzASXC59m43P6m96AIGO4KjYcYQ21FqAgDyYenmc=</DigestValue>
      </Reference>
      <Reference URI="/xl/sharedStrings.xml?ContentType=application/vnd.openxmlformats-officedocument.spreadsheetml.sharedStrings+xml">
        <DigestMethod Algorithm="http://www.w3.org/2001/04/xmlenc#sha256"/>
        <DigestValue>37ZMDYZoDEO54dxbxTZKgsE2tsKw+Ddm+CNtPykOHQQ=</DigestValue>
      </Reference>
      <Reference URI="/xl/styles.xml?ContentType=application/vnd.openxmlformats-officedocument.spreadsheetml.styles+xml">
        <DigestMethod Algorithm="http://www.w3.org/2001/04/xmlenc#sha256"/>
        <DigestValue>Qd1fdKM2Z1Wk/XRiXaxB1+vzQ61niY/8Xi01wbUufHU=</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qy1wTo5fac1ZrvxW1RbpTRdJWs8qKYUH/Ew2qP4cE2E=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/eS9Fa9uA8b5bhU1HCv+ZAufEyvTVSHkfZVi1vCQB38=</DigestValue>
      </Reference>
      <Reference URI="/xl/worksheets/sheet2.xml?ContentType=application/vnd.openxmlformats-officedocument.spreadsheetml.worksheet+xml">
        <DigestMethod Algorithm="http://www.w3.org/2001/04/xmlenc#sha256"/>
        <DigestValue>/9cWCa1ruTeiB7yGiPcDN8pCgNNdUS1vgv7sIuTGgRI=</DigestValue>
      </Reference>
      <Reference URI="/xl/worksheets/sheet3.xml?ContentType=application/vnd.openxmlformats-officedocument.spreadsheetml.worksheet+xml">
        <DigestMethod Algorithm="http://www.w3.org/2001/04/xmlenc#sha256"/>
        <DigestValue>D3XwH43p71I6c53Km4O6zjqiWlZl/EJvI8sMRcO1niw=</DigestValue>
      </Reference>
      <Reference URI="/xl/worksheets/sheet4.xml?ContentType=application/vnd.openxmlformats-officedocument.spreadsheetml.worksheet+xml">
        <DigestMethod Algorithm="http://www.w3.org/2001/04/xmlenc#sha256"/>
        <DigestValue>y6nP2sBJtQeme8BQZ50HbIpVRt//9eo0jdP1Lj7DOw4=</DigestValue>
      </Reference>
      <Reference URI="/xl/worksheets/sheet5.xml?ContentType=application/vnd.openxmlformats-officedocument.spreadsheetml.worksheet+xml">
        <DigestMethod Algorithm="http://www.w3.org/2001/04/xmlenc#sha256"/>
        <DigestValue>UBEKiv9oqa7OjBFuoZJRGSh7h/EsLDO/LNsJxFwhSJY=</DigestValue>
      </Reference>
    </Manifest>
    <SignatureProperties>
      <SignatureProperty Id="idSignatureTime" Target="#idPackageSignature">
        <mdssi:SignatureTime xmlns:mdssi="http://schemas.openxmlformats.org/package/2006/digital-signature">
          <mdssi:Format>YYYY-MM-DDThh:mm:ssTZD</mdssi:Format>
          <mdssi:Value>2025-05-16T17:14:48Z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2025-05-16T17:14:48Z</xd:SigningTime>
          <xd:SigningCertificate>
            <xd:Cert>
              <xd:CertDigest>
                <DigestMethod Algorithm="http://www.w3.org/2001/04/xmlenc#sha256"/>
                <DigestValue>O3Xa0C+8P8vByNFzo2gByrrdSj/sta03Rber73yahC8=</DigestValue>
              </xd:CertDigest>
              <xd:IssuerSerial>
                <X509IssuerName>C=PY, O=DOCUMENTA S.A., SERIALNUMBER=RUC80050172-1, CN=CA-DOCUMENTA S.A.</X509IssuerName>
                <X509SerialNumber>3263530532543882876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S8xCZBxvruQor9iMGmf4NwsglJ3GfAn+QXSSU9pEtmA=</DigestValue>
    </Reference>
    <Reference Type="http://www.w3.org/2000/09/xmldsig#Object" URI="#idOfficeObject">
      <DigestMethod Algorithm="http://www.w3.org/2001/04/xmlenc#sha256"/>
      <DigestValue>h/Lf/iAo/Y6R80B2yofff/DYfTBLaOD/RoDWzYZOpjU=</DigestValue>
    </Reference>
    <Reference Type="http://uri.etsi.org/01903#SignedProperties" URI="#idSignedProperties">
      <Transforms>
        <Transform Algorithm="http://www.w3.org/TR/2001/REC-xml-c14n-20010315"/>
      </Transforms>
      <DigestMethod Algorithm="http://www.w3.org/2001/04/xmlenc#sha256"/>
      <DigestValue>ILkN78Ucyth9uubwIVh6ZwhBDccwyWzJfFTPrks29QU=</DigestValue>
    </Reference>
  </SignedInfo>
  <SignatureValue>NuSCB4+7z6ncINHQM/sc6Nc0cFU6z7jWidW5oWWlu+aNk9jsgmj1vAp9mD9OKW6b39ykHAh/Ptmb
x03gCIHreoLwmyAWvSfyreT75DZqWITEWvhZSFNckeJJdYqaaHbO+z16emMwDFlhBJaMcqbDapv/
KeZhe0DYLvCIk3i7SmtUs0rOQoFoJ5OhZMx1eMrKzuR2G2Ta0gMSAsc/zvLPqdOHTq05j/ui5Ueu
bo+qqhd8TJX6frnqLncrTIJgWnNTEHWojyh1Clk7w6qXa5hCllzBXsuRPwgywtGi8CYecUenFpQy
EimZlKCqnYiRC20iYsveEHxraEfkgQXeMOJtyg==</SignatureValue>
  <KeyInfo>
    <X509Data>
      <X509Certificate>MIIIcDCCBligAwIBAgIIRfjY4jZC9WowDQYJKoZIhvcNAQELBQAwWjEaMBgGA1UEAwwRQ0EtRE9DVU1FTlRBIFMuQS4xFjAUBgNVBAUTDVJVQzgwMDUwMTcyLTExFzAVBgNVBAoMDkRPQ1VNRU5UQSBTLkEuMQswCQYDVQQGEwJQWTAeFw0yNDA4MDcxNDEyMDBaFw0yNjA4MDcxNDEyMDBaMIGpMRswGQYDVQQDDBJFTElBUyBNSUdVRUwgR0VMQVkxEjAQBgNVBAUTCUNJMjA1ODA2NzEVMBMGA1UEKgwMRUxJQVMgTUlHVUVMMQ4wDAYDVQQEDAVHRUxBWTELMAkGA1UECwwCRjIxNTAzBgNVBAoMLENFUlRJRklDQURPIENVQUxJRklDQURPIERFIEZJUk1BIEVMRUNUUk9OSUNBMQswCQYDVQQGEwJQWTCCASIwDQYJKoZIhvcNAQEBBQADggEPADCCAQoCggEBAJT7WaQmksiP8ApksHb+YDmw/bDCSRsZ6VD7ZhLnOnjtw9Mm8vCFNtrLBMFqDMb9DvOC+jY/YqnT5jRyzt92qvz5BupOlV3Gu316mCXTzmoAzXEqUXuaYCv8CUo2GVwMA9Gd+nOxcxpMuzAHYdHRcD+EG8wHkWF6X6gsQocb2TOZ50UM3ZmDIujdHmYoPVGeUVkXe8tf8x1sknVt0xbZ1FCSC/ygb5Sq4Ce93TSJj44Y2EC6wS1sf0wVGqZNqnPJuaWZ3EG7tAcW4rjw6E/QxBXfZtaaaATGg0eOWNIynC4ibR8k1ep+yj4QAqfgs6yGTNBCSgxEKG1FgQB4MwXhm0UCAwEAAaOCA+gwggPkMAwGA1UdEwEB/wQCMAAwHwYDVR0jBBgwFoAUoT2FK83YLJYfOQIMn1M7WNiVC3swgZQGCCsGAQUFBwEBBIGHMIGEMFUGCCsGAQUFBzAChklodHRwczovL3d3dy5kaWdpdG8uY29tLnB5L3VwbG9hZHMvY2VydGlmaWNhZG8tZG9jdW1lbnRhLXNhLTE1MzUxMTc3NzEuY3J0MCsGCCsGAQUFBzABhh9odHRwczovL3d3dy5kaWdpdG8uY29tLnB5L29jc3AvMEsGA1UdEQREMEKBFGVnZWxheUBjYWRpZW0uY29tLnB5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PFm2F5NUGfV5xlt1mf4yK30ZyNUwDgYDVR0PAQH/BAQDAgXgMA0GCSqGSIb3DQEBCwUAA4ICAQB3sH6m9Z6UZ5yo5Z1hdlQRMcVl7HQ8rcTqYNj5UB1sRzpGBE4a4mcUYix5q7KEILIl88ek2JNYROC1olX8jmR/q3YydyPxnUoV+Im6M9lagH+pjV4Ov98ZEsaP+YVwigBRw78lj3jQ2fgrpFS9n3xr0p0/SahErJkV3hbwE2PI+Cq0skrpNuKyf3XiXr+Q7i8Vza+oaksZEhYe24EQwqC0cDRa6O8Ob2XppSgU5gjOkeMyrzGPPpvT5gcCNA3INXpLzOQftt14VCWyU7tdHtbETg5nQ0S/m++yg9lBXyUjQoKfJDJT05y/bdb1yYo2NsRp1tmh1bv8o6PFhGMVh4D5Qact3VXpCtW9WfF5OSzwp3AMvJT6lrwq5LweLMMBJQmT/+WgSsf61GXOrCER1pY6JEXjmbWluuSg/3f1Wx0tNTvjeDzqzr7VlxQLUwbbXPjiDq7MaKIyZntzPsmIbeVrYbtPiAAiMfVQ8IAXyaKhx4aYg0Fvp1Xo46jhfvyD4hq14+QCV6Rc0zDewJvatgv95EXNf4rwzV4aTY8BW1uYF9Fd8FnNSgrsfe9gqvkugB+ffwNlQhD61u1xdddNd4IVdfXrNcCA5xPh2mz1Ss9NJvnWyY2UAlzBWqgWvaEF3ykM3IyX3vUbSlQNYEHvsAsf89DHeCRbEvvhf+1cC5nL1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ZsM/9uYrCALzRkCmXlo5tDaRYGOsy+TcfmxelPjiJgY=</DigestValue>
      </Reference>
      <Reference URI="/xl/calcChain.xml?ContentType=application/vnd.openxmlformats-officedocument.spreadsheetml.calcChain+xml">
        <DigestMethod Algorithm="http://www.w3.org/2001/04/xmlenc#sha256"/>
        <DigestValue>y/RwjUuNY3+e37O5GFyoHZHqWDec4itxmD7k7olvxxw=</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AH9y18M9oiRVb3hAE4Hqeb9cpZ00CjFkkE0iwzqSzDY=</DigestValue>
      </Reference>
      <Reference URI="/xl/printerSettings/printerSettings3.bin?ContentType=application/vnd.openxmlformats-officedocument.spreadsheetml.printerSettings">
        <DigestMethod Algorithm="http://www.w3.org/2001/04/xmlenc#sha256"/>
        <DigestValue>UYmPzASXC59m43P6m96AIGO4KjYcYQ21FqAgDyYenmc=</DigestValue>
      </Reference>
      <Reference URI="/xl/sharedStrings.xml?ContentType=application/vnd.openxmlformats-officedocument.spreadsheetml.sharedStrings+xml">
        <DigestMethod Algorithm="http://www.w3.org/2001/04/xmlenc#sha256"/>
        <DigestValue>37ZMDYZoDEO54dxbxTZKgsE2tsKw+Ddm+CNtPykOHQQ=</DigestValue>
      </Reference>
      <Reference URI="/xl/styles.xml?ContentType=application/vnd.openxmlformats-officedocument.spreadsheetml.styles+xml">
        <DigestMethod Algorithm="http://www.w3.org/2001/04/xmlenc#sha256"/>
        <DigestValue>Qd1fdKM2Z1Wk/XRiXaxB1+vzQ61niY/8Xi01wbUufHU=</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qy1wTo5fac1ZrvxW1RbpTRdJWs8qKYUH/Ew2qP4cE2E=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/eS9Fa9uA8b5bhU1HCv+ZAufEyvTVSHkfZVi1vCQB38=</DigestValue>
      </Reference>
      <Reference URI="/xl/worksheets/sheet2.xml?ContentType=application/vnd.openxmlformats-officedocument.spreadsheetml.worksheet+xml">
        <DigestMethod Algorithm="http://www.w3.org/2001/04/xmlenc#sha256"/>
        <DigestValue>/9cWCa1ruTeiB7yGiPcDN8pCgNNdUS1vgv7sIuTGgRI=</DigestValue>
      </Reference>
      <Reference URI="/xl/worksheets/sheet3.xml?ContentType=application/vnd.openxmlformats-officedocument.spreadsheetml.worksheet+xml">
        <DigestMethod Algorithm="http://www.w3.org/2001/04/xmlenc#sha256"/>
        <DigestValue>D3XwH43p71I6c53Km4O6zjqiWlZl/EJvI8sMRcO1niw=</DigestValue>
      </Reference>
      <Reference URI="/xl/worksheets/sheet4.xml?ContentType=application/vnd.openxmlformats-officedocument.spreadsheetml.worksheet+xml">
        <DigestMethod Algorithm="http://www.w3.org/2001/04/xmlenc#sha256"/>
        <DigestValue>y6nP2sBJtQeme8BQZ50HbIpVRt//9eo0jdP1Lj7DOw4=</DigestValue>
      </Reference>
      <Reference URI="/xl/worksheets/sheet5.xml?ContentType=application/vnd.openxmlformats-officedocument.spreadsheetml.worksheet+xml">
        <DigestMethod Algorithm="http://www.w3.org/2001/04/xmlenc#sha256"/>
        <DigestValue>UBEKiv9oqa7OjBFuoZJRGSh7h/EsLDO/LNsJxFwhSJY=</DigestValue>
      </Reference>
    </Manifest>
    <SignatureProperties>
      <SignatureProperty Id="idSignatureTime" Target="#idPackageSignature">
        <mdssi:SignatureTime xmlns:mdssi="http://schemas.openxmlformats.org/package/2006/digital-signature">
          <mdssi:Format>YYYY-MM-DDThh:mm:ssTZD</mdssi:Format>
          <mdssi:Value>2025-05-16T18:47:41Z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VicePresidente</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2025-05-16T18:47:41Z</xd:SigningTime>
          <xd:SigningCertificate>
            <xd:Cert>
              <xd:CertDigest>
                <DigestMethod Algorithm="http://www.w3.org/2001/04/xmlenc#sha256"/>
                <DigestValue>TfggByVIu0gdN97rxsUJGYNpeYZiANxYeUXfwoLErz0=</DigestValue>
              </xd:CertDigest>
              <xd:IssuerSerial>
                <X509IssuerName>C=PY, O=DOCUMENTA S.A., SERIALNUMBER=RUC80050172-1, CN=CA-DOCUMENTA S.A.</X509IssuerName>
                <X509SerialNumber>5042018248925836650</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VicePresidente</xd:CommitmentTypeQualifier>
            </xd:CommitmentTypeQualifiers>
          </xd:CommitmentTypeIndication>
        </xd:SignedDataObject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C5317F-3733-4605-8FD8-DD2909DCEABA}">
  <ds:schemaRefs>
    <ds:schemaRef ds:uri="http://schemas.microsoft.com/office/2006/metadata/properties"/>
    <ds:schemaRef ds:uri="http://schemas.microsoft.com/office/infopath/2007/PartnerControls"/>
    <ds:schemaRef ds:uri="e22f4d1c-4a35-40b6-96d5-1a9c7e49af38"/>
    <ds:schemaRef ds:uri="50cd21ce-157e-4cef-a9e1-719e8f6c805e"/>
  </ds:schemaRefs>
</ds:datastoreItem>
</file>

<file path=customXml/itemProps2.xml><?xml version="1.0" encoding="utf-8"?>
<ds:datastoreItem xmlns:ds="http://schemas.openxmlformats.org/officeDocument/2006/customXml" ds:itemID="{75DF172B-9A19-4D82-B1DE-977DFBAD9CB6}">
  <ds:schemaRefs>
    <ds:schemaRef ds:uri="http://schemas.microsoft.com/sharepoint/v3/contenttype/forms"/>
  </ds:schemaRefs>
</ds:datastoreItem>
</file>

<file path=customXml/itemProps3.xml><?xml version="1.0" encoding="utf-8"?>
<ds:datastoreItem xmlns:ds="http://schemas.openxmlformats.org/officeDocument/2006/customXml" ds:itemID="{ABD5FF55-D5A9-464E-814B-BE8E31893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d21ce-157e-4cef-a9e1-719e8f6c805e"/>
    <ds:schemaRef ds:uri="e22f4d1c-4a35-40b6-96d5-1a9c7e49a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EAN</vt:lpstr>
      <vt:lpstr>EIE</vt:lpstr>
      <vt:lpstr>EVA</vt:lpstr>
      <vt:lpstr>EFE</vt:lpstr>
      <vt:lpstr>NOTAS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2025-05-13T18:06:17Z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y fmtid="{D5CDD505-2E9C-101B-9397-08002B2CF9AE}" pid="3" name="MediaServiceImageTags">
    <vt:lpwstr/>
  </property>
</Properties>
</file>