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623" documentId="10_ncr:200_{1F14F2CB-DAFB-4F86-8168-B004DE10DFCE}" xr6:coauthVersionLast="47" xr6:coauthVersionMax="47" xr10:uidLastSave="{9AB58F54-9B68-4194-9F37-D2D0FDA80E52}"/>
  <bookViews>
    <workbookView xWindow="-120" yWindow="-120" windowWidth="29040" windowHeight="15720" tabRatio="568" xr2:uid="{00000000-000D-0000-FFFF-FFFF00000000}"/>
  </bookViews>
  <sheets>
    <sheet name="EAN" sheetId="23" r:id="rId1"/>
    <sheet name="EIE" sheetId="24" r:id="rId2"/>
    <sheet name="EVA" sheetId="25" r:id="rId3"/>
    <sheet name="EFE" sheetId="26" r:id="rId4"/>
    <sheet name="NOTAS" sheetId="2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0" i="27" l="1"/>
  <c r="F89" i="27"/>
  <c r="F88" i="27"/>
  <c r="F87" i="27"/>
  <c r="F86" i="27"/>
  <c r="F84" i="27"/>
  <c r="F83" i="27"/>
  <c r="F82" i="27"/>
  <c r="F81" i="27"/>
  <c r="F80" i="27"/>
  <c r="F79" i="27"/>
  <c r="E88" i="27"/>
  <c r="E89" i="27" s="1"/>
  <c r="E87" i="27"/>
  <c r="E86" i="27"/>
  <c r="E81" i="27"/>
  <c r="E82" i="27" s="1"/>
  <c r="E83" i="27" s="1"/>
  <c r="E80" i="27"/>
  <c r="E79" i="27"/>
  <c r="C20" i="26" l="1"/>
  <c r="D159" i="27"/>
  <c r="C21" i="23"/>
  <c r="D137" i="27"/>
  <c r="C137" i="27"/>
  <c r="D21" i="23"/>
  <c r="D130" i="27" l="1"/>
  <c r="C130" i="27"/>
  <c r="C14" i="25"/>
  <c r="C14" i="23" l="1"/>
  <c r="E107" i="27" l="1"/>
  <c r="D107" i="27"/>
  <c r="D186" i="27"/>
  <c r="C186" i="27"/>
  <c r="D192" i="27"/>
  <c r="C192" i="27"/>
  <c r="D179" i="27"/>
  <c r="C179" i="27"/>
  <c r="C173" i="27"/>
  <c r="D144" i="27"/>
  <c r="C144" i="27"/>
  <c r="D200" i="27"/>
  <c r="C200" i="27"/>
  <c r="D173" i="27"/>
  <c r="E151" i="27"/>
  <c r="D151" i="27"/>
  <c r="C27" i="26"/>
  <c r="D27" i="26"/>
  <c r="D10" i="24" l="1"/>
  <c r="C10" i="24"/>
  <c r="B4" i="24" l="1"/>
  <c r="B4" i="26" s="1"/>
  <c r="D91" i="27" l="1"/>
  <c r="D20" i="26" l="1"/>
  <c r="D16" i="24"/>
  <c r="D14" i="23"/>
  <c r="D22" i="23" s="1"/>
  <c r="D29" i="26" l="1"/>
  <c r="D17" i="24"/>
  <c r="C16" i="24" l="1"/>
  <c r="E103" i="27" l="1"/>
  <c r="D103" i="27"/>
  <c r="D7" i="26" l="1"/>
  <c r="B219" i="27" s="1"/>
  <c r="D166" i="27"/>
  <c r="D126" i="27"/>
  <c r="E148" i="27" s="1"/>
  <c r="D155" i="27" s="1"/>
  <c r="C29" i="26" l="1"/>
  <c r="D164" i="27"/>
  <c r="C166" i="27"/>
  <c r="C126" i="27"/>
  <c r="C164" i="27" l="1"/>
  <c r="D148" i="27"/>
  <c r="C155" i="27" s="1"/>
  <c r="D170" i="27"/>
  <c r="D177" i="27" l="1"/>
  <c r="C170" i="27"/>
  <c r="C177" i="27" l="1"/>
  <c r="C17" i="24"/>
  <c r="D14" i="25" s="1"/>
  <c r="E15" i="25" s="1"/>
  <c r="C7" i="26" l="1"/>
  <c r="B205" i="27" s="1"/>
</calcChain>
</file>

<file path=xl/sharedStrings.xml><?xml version="1.0" encoding="utf-8"?>
<sst xmlns="http://schemas.openxmlformats.org/spreadsheetml/2006/main" count="283" uniqueCount="187">
  <si>
    <t>ACTIVO</t>
  </si>
  <si>
    <t>TOTAL ACTIVO BRUTO</t>
  </si>
  <si>
    <t>PASIVO</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</si>
  <si>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</si>
  <si>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</si>
  <si>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</si>
  <si>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</si>
  <si>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</si>
  <si>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</si>
  <si>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</si>
  <si>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</si>
  <si>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</si>
  <si>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</si>
  <si>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</si>
  <si>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</si>
  <si>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</si>
  <si>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</si>
  <si>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</si>
  <si>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</si>
  <si>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</si>
  <si>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</si>
  <si>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</si>
  <si>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</si>
  <si>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</si>
  <si>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</si>
  <si>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</si>
  <si>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</si>
  <si>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</si>
  <si>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</si>
  <si>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</si>
  <si>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</si>
  <si>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Comisiones pagadas</t>
  </si>
  <si>
    <t>Instrumento</t>
  </si>
  <si>
    <t>Sector</t>
  </si>
  <si>
    <t>País</t>
  </si>
  <si>
    <t>Fecha
Compra</t>
  </si>
  <si>
    <t>Moneda</t>
  </si>
  <si>
    <t>Monto</t>
  </si>
  <si>
    <t>Val. Compra</t>
  </si>
  <si>
    <t>Val. Contable</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</si>
  <si>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</si>
  <si>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</si>
  <si>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</si>
  <si>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</si>
  <si>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</si>
  <si>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</si>
  <si>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</si>
  <si>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</si>
  <si>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</si>
  <si>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Inversiones</t>
  </si>
  <si>
    <t>COMPOSICION DE LAS INVERSIONES DEL FONDO</t>
  </si>
  <si>
    <t>En USD.</t>
  </si>
  <si>
    <t>(DOLARES)</t>
  </si>
  <si>
    <t>%
De las Inversiones con Relac. al Pat. Neto del Fondo</t>
  </si>
  <si>
    <t>FONDO DE INVERSIÓN NAVES INDUSTRIALES</t>
  </si>
  <si>
    <t>ANEXO I</t>
  </si>
  <si>
    <t>ÍNDICE</t>
  </si>
  <si>
    <t xml:space="preserve">    2.2) Entidad encargada de la Custodia</t>
  </si>
  <si>
    <t>3) Criterios Contables Aplicados</t>
  </si>
  <si>
    <t>Tipo de cambio comprador</t>
  </si>
  <si>
    <t xml:space="preserve">Tipo de cambio vendedor       </t>
  </si>
  <si>
    <t>La entidad aplica el principio de lo devengado para el reconocimiento de los ingresos y la imputación de costos.</t>
  </si>
  <si>
    <t>Los resultados por ajuste de precio o venta de inversiones sobre la par, si hubieran, se reconocen como ingresos extraordinarios.</t>
  </si>
  <si>
    <t>a) Posición en Moneda Extranjera:</t>
  </si>
  <si>
    <t>DETALLE</t>
  </si>
  <si>
    <t>MONEDA EXTRANJERA</t>
  </si>
  <si>
    <t>CAMBIO VIGENTE</t>
  </si>
  <si>
    <t>CLASE</t>
  </si>
  <si>
    <t>MONTO</t>
  </si>
  <si>
    <t>ACTIVOS</t>
  </si>
  <si>
    <t>Disponibilidad</t>
  </si>
  <si>
    <t>USD</t>
  </si>
  <si>
    <t>PASIVOS</t>
  </si>
  <si>
    <t>Concepto</t>
  </si>
  <si>
    <t>TOTAL</t>
  </si>
  <si>
    <t>_Información Estadística</t>
  </si>
  <si>
    <t>MES</t>
  </si>
  <si>
    <t>VALOR CUOTA</t>
  </si>
  <si>
    <t>PATRIMONIO NETO DEL FONDO</t>
  </si>
  <si>
    <t>N° DE PARTICIPES</t>
  </si>
  <si>
    <t>4) Composición de las Cuentas</t>
  </si>
  <si>
    <t>CUENTAS</t>
  </si>
  <si>
    <t>1er. TRIMESTRE</t>
  </si>
  <si>
    <t>Inmueble</t>
  </si>
  <si>
    <t>Inmobiliario</t>
  </si>
  <si>
    <t>Paraguay</t>
  </si>
  <si>
    <t>TOTAL DISPONIBILIDADES</t>
  </si>
  <si>
    <t xml:space="preserve">-   </t>
  </si>
  <si>
    <t>TOTAL COMISION ACUMULADA</t>
  </si>
  <si>
    <t>(-) TOTAL DEVOLUCION DE COMISION</t>
  </si>
  <si>
    <t>TOTAL GENERAL</t>
  </si>
  <si>
    <t>Inversiones ANEXO I</t>
  </si>
  <si>
    <t>Pago de Rendimientos</t>
  </si>
  <si>
    <t>OTROS EGRESOS</t>
  </si>
  <si>
    <t>Patente</t>
  </si>
  <si>
    <t>Detalle</t>
  </si>
  <si>
    <t>Comisión por Gestión</t>
  </si>
  <si>
    <t>Préstamo</t>
  </si>
  <si>
    <t>TOTAL ACTIVO</t>
  </si>
  <si>
    <t>POSICIÓN NETA</t>
  </si>
  <si>
    <t>Otras Comisiones</t>
  </si>
  <si>
    <t>Gastos a Devengar</t>
  </si>
  <si>
    <t>Administrativos</t>
  </si>
  <si>
    <t>Préstamo Banco Local</t>
  </si>
  <si>
    <t>Servicios</t>
  </si>
  <si>
    <t>Fondo Mutuo Disponible USD</t>
  </si>
  <si>
    <r>
      <rPr>
        <sz val="11"/>
        <rFont val="Gantari"/>
      </rPr>
      <t>Banco GNB Paraguay</t>
    </r>
  </si>
  <si>
    <r>
      <t xml:space="preserve">Disponibilidades </t>
    </r>
    <r>
      <rPr>
        <b/>
        <sz val="11"/>
        <color rgb="FF000000"/>
        <rFont val="Gantari"/>
      </rPr>
      <t>(Nota 4.1)</t>
    </r>
  </si>
  <si>
    <t>La valorización de las inversiones aplicadas en el fondo están constituidas su valor de costo histórico.</t>
  </si>
  <si>
    <t>LA ADMINISTRADORA será responsable de la administración del FONDO DE INVERSIÓN NAVES INDUSTRIALES, que en adelante se denominará FONDO NAVES, registrado en la Comisión Nacional de Valores de conformidad con la Resolución N.º 19E/20 de fecha 02/07/2020, el cual se regirá por el REGLAMENTO INTERNO, aprobado por Resolución 19E/20 de fecha 02/07/2020. El objeto del FONDO NAVES será invertir en la construcción de galpones industriales. Está dirigido a personas físicas y jurídicas. El riesgo del inversionista estará determinado por la naturaleza de los activos del FONDO NAVES, de acuerdo con lo expuesto en la política de inversiones.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</si>
  <si>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</si>
  <si>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Garantía de Alquiler</t>
  </si>
  <si>
    <t>Cadiem AFPISA, es la encargada de la custodia de activos del Fondo. Si hubiese títulos físicos serán resguardados en la Caja de Valores del Paraguay.</t>
  </si>
  <si>
    <t>Prestamos Financieros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</si>
  <si>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</si>
  <si>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 xml:space="preserve">b) Diferencia de Cambio en Moneda Extranjera: </t>
  </si>
  <si>
    <t>Las operaciones del Fondo se realizan y liquidan en una única moneda, por lo que no generan diferencias cambiarias.</t>
  </si>
  <si>
    <t>Otros Ingresos</t>
  </si>
  <si>
    <t>Cuentas a Cobrar</t>
  </si>
  <si>
    <t>Otros Créditos</t>
  </si>
  <si>
    <t>Obligaciones por Servicios</t>
  </si>
  <si>
    <t>Acreedores por Operación</t>
  </si>
  <si>
    <t>Ingreso a Realizar</t>
  </si>
  <si>
    <t>Financiera Finexpar SAECA</t>
  </si>
  <si>
    <r>
      <t xml:space="preserve">Cuentas a cobrar  </t>
    </r>
    <r>
      <rPr>
        <b/>
        <sz val="11"/>
        <color rgb="FF000000"/>
        <rFont val="Gantari"/>
      </rPr>
      <t>(Nota 4.2)</t>
    </r>
  </si>
  <si>
    <r>
      <t xml:space="preserve">IVA Crédito </t>
    </r>
    <r>
      <rPr>
        <b/>
        <sz val="11"/>
        <color theme="1"/>
        <rFont val="Gantari"/>
      </rPr>
      <t>(Nota 4.3)</t>
    </r>
  </si>
  <si>
    <r>
      <t xml:space="preserve">Otros Créditos </t>
    </r>
    <r>
      <rPr>
        <b/>
        <sz val="11"/>
        <color theme="1"/>
        <rFont val="Gantari"/>
      </rPr>
      <t>(Nota 4.4)</t>
    </r>
  </si>
  <si>
    <r>
      <t xml:space="preserve">Préstamo  </t>
    </r>
    <r>
      <rPr>
        <b/>
        <sz val="11"/>
        <color rgb="FF000000"/>
        <rFont val="Gantari"/>
      </rPr>
      <t>(Nota 4.5)</t>
    </r>
  </si>
  <si>
    <r>
      <t xml:space="preserve">Comisiones a pagar a la administradora </t>
    </r>
    <r>
      <rPr>
        <b/>
        <sz val="11"/>
        <color rgb="FF000000"/>
        <rFont val="Gantari"/>
      </rPr>
      <t>(Nota 4.6)</t>
    </r>
  </si>
  <si>
    <t>Anticipos</t>
  </si>
  <si>
    <t>Nave SL</t>
  </si>
  <si>
    <r>
      <t xml:space="preserve">    </t>
    </r>
    <r>
      <rPr>
        <b/>
        <sz val="11"/>
        <color theme="1"/>
        <rFont val="Gantari"/>
      </rPr>
      <t xml:space="preserve">4.5) </t>
    </r>
    <r>
      <rPr>
        <b/>
        <u/>
        <sz val="11"/>
        <color theme="1"/>
        <rFont val="Gantari"/>
      </rPr>
      <t>Préstamo</t>
    </r>
    <r>
      <rPr>
        <u/>
        <sz val="11"/>
        <color theme="1"/>
        <rFont val="Gantari"/>
      </rPr>
      <t>:</t>
    </r>
    <r>
      <rPr>
        <sz val="11"/>
        <color theme="1"/>
        <rFont val="Gantari"/>
      </rPr>
      <t xml:space="preserve"> El saldo corresponde a un préstamo operativo de corto plazo</t>
    </r>
  </si>
  <si>
    <r>
      <t xml:space="preserve">    </t>
    </r>
    <r>
      <rPr>
        <b/>
        <sz val="11"/>
        <color theme="1"/>
        <rFont val="Gantari"/>
      </rPr>
      <t xml:space="preserve">4.6)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</si>
  <si>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t>Comisión por Administración.</t>
  </si>
  <si>
    <t>Ingresos a Realizar</t>
  </si>
  <si>
    <t>Comité de Vigilancia</t>
  </si>
  <si>
    <t>Fiscales</t>
  </si>
  <si>
    <r>
      <t xml:space="preserve">Deuda Operativa </t>
    </r>
    <r>
      <rPr>
        <b/>
        <sz val="11"/>
        <color rgb="FF000000"/>
        <rFont val="Gantari"/>
      </rPr>
      <t>(Nota 4.7)</t>
    </r>
  </si>
  <si>
    <t>Ingresos Operativos</t>
  </si>
  <si>
    <t>Proveedores</t>
  </si>
  <si>
    <t>Aumento en Inversiones / Bienes</t>
  </si>
  <si>
    <r>
      <t xml:space="preserve">Acreedores por Operaciones </t>
    </r>
    <r>
      <rPr>
        <b/>
        <sz val="11"/>
        <color rgb="FF000000"/>
        <rFont val="Gantari"/>
      </rPr>
      <t>(Nota 4.8)</t>
    </r>
  </si>
  <si>
    <r>
      <t xml:space="preserve">    </t>
    </r>
    <r>
      <rPr>
        <b/>
        <sz val="11"/>
        <color theme="1"/>
        <rFont val="Gantari"/>
      </rPr>
      <t xml:space="preserve">4.1) </t>
    </r>
    <r>
      <rPr>
        <b/>
        <u/>
        <sz val="11"/>
        <color theme="1"/>
        <rFont val="Gantari"/>
      </rPr>
      <t xml:space="preserve">Disponibilidades: </t>
    </r>
    <r>
      <rPr>
        <sz val="11"/>
        <color theme="1"/>
        <rFont val="Gantari"/>
      </rPr>
      <t>Esta cuenta refleja los saldos mantenidos en las distintas cuentas bancarias al cierre.</t>
    </r>
  </si>
  <si>
    <r>
      <t xml:space="preserve">    </t>
    </r>
    <r>
      <rPr>
        <b/>
        <sz val="11"/>
        <color theme="1"/>
        <rFont val="Gantari"/>
      </rPr>
      <t xml:space="preserve">4.4) </t>
    </r>
    <r>
      <rPr>
        <b/>
        <u/>
        <sz val="11"/>
        <color theme="1"/>
        <rFont val="Gantari"/>
      </rPr>
      <t>Otros Créditos:</t>
    </r>
    <r>
      <rPr>
        <b/>
        <sz val="11"/>
        <color theme="1"/>
        <rFont val="Gantari"/>
      </rPr>
      <t xml:space="preserve"> </t>
    </r>
    <r>
      <rPr>
        <sz val="11"/>
        <color theme="1"/>
        <rFont val="Gantari"/>
      </rPr>
      <t>El detalle del saldo es el siguiente:</t>
    </r>
  </si>
  <si>
    <r>
      <t xml:space="preserve">    </t>
    </r>
    <r>
      <rPr>
        <b/>
        <sz val="11"/>
        <color theme="1"/>
        <rFont val="Gantari"/>
      </rPr>
      <t xml:space="preserve">4.7) </t>
    </r>
    <r>
      <rPr>
        <b/>
        <u/>
        <sz val="11"/>
        <color theme="1"/>
        <rFont val="Gantari"/>
      </rPr>
      <t>Deuda Operativa</t>
    </r>
    <r>
      <rPr>
        <u/>
        <sz val="11"/>
        <color theme="1"/>
        <rFont val="Gantari"/>
      </rPr>
      <t>:</t>
    </r>
    <r>
      <rPr>
        <sz val="11"/>
        <color theme="1"/>
        <rFont val="Gantari"/>
      </rPr>
      <t xml:space="preserve"> El saldo es el siguiente.</t>
    </r>
  </si>
  <si>
    <r>
      <t xml:space="preserve">    </t>
    </r>
    <r>
      <rPr>
        <b/>
        <sz val="11"/>
        <color theme="1"/>
        <rFont val="Gantari"/>
      </rPr>
      <t xml:space="preserve">4.8) </t>
    </r>
    <r>
      <rPr>
        <b/>
        <u/>
        <sz val="11"/>
        <color theme="1"/>
        <rFont val="Gantari"/>
      </rPr>
      <t>Acreedores por Operaciones</t>
    </r>
    <r>
      <rPr>
        <u/>
        <sz val="11"/>
        <color theme="1"/>
        <rFont val="Gantari"/>
      </rPr>
      <t>:</t>
    </r>
    <r>
      <rPr>
        <sz val="11"/>
        <color theme="1"/>
        <rFont val="Gantari"/>
      </rPr>
      <t xml:space="preserve"> Esta compuesto por el siguiente saldo:</t>
    </r>
  </si>
  <si>
    <t xml:space="preserve">Acreedores Varios </t>
  </si>
  <si>
    <t xml:space="preserve">Intereses Prestamo </t>
  </si>
  <si>
    <r>
      <t xml:space="preserve">Resultado por tenencia de inversiones </t>
    </r>
    <r>
      <rPr>
        <b/>
        <sz val="11"/>
        <color theme="1"/>
        <rFont val="Gantari"/>
      </rPr>
      <t>(Nota 4.9)</t>
    </r>
  </si>
  <si>
    <r>
      <t xml:space="preserve">Intereses por Préstamo </t>
    </r>
    <r>
      <rPr>
        <b/>
        <sz val="11"/>
        <color theme="1"/>
        <rFont val="Gantari"/>
      </rPr>
      <t>(Nota 4.10)</t>
    </r>
  </si>
  <si>
    <r>
      <t xml:space="preserve">Otros Egresos </t>
    </r>
    <r>
      <rPr>
        <b/>
        <sz val="11"/>
        <color theme="1"/>
        <rFont val="Gantari"/>
      </rPr>
      <t>(Nota 4.11)</t>
    </r>
  </si>
  <si>
    <r>
      <t xml:space="preserve">    </t>
    </r>
    <r>
      <rPr>
        <b/>
        <sz val="11"/>
        <color theme="1"/>
        <rFont val="Gantari"/>
      </rPr>
      <t xml:space="preserve">4.10) </t>
    </r>
    <r>
      <rPr>
        <b/>
        <u/>
        <sz val="11"/>
        <color theme="1"/>
        <rFont val="Gantari"/>
      </rPr>
      <t>Interes por Prestamo</t>
    </r>
    <r>
      <rPr>
        <u/>
        <sz val="11"/>
        <color theme="1"/>
        <rFont val="Gantari"/>
      </rPr>
      <t>:</t>
    </r>
    <r>
      <rPr>
        <sz val="11"/>
        <color theme="1"/>
        <rFont val="Gantari"/>
      </rPr>
      <t xml:space="preserve"> Esta compuesto por el siguiente saldo:</t>
    </r>
  </si>
  <si>
    <r>
      <t xml:space="preserve">    </t>
    </r>
    <r>
      <rPr>
        <b/>
        <sz val="11"/>
        <color theme="1"/>
        <rFont val="Gantari"/>
      </rPr>
      <t xml:space="preserve">4.11)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</si>
  <si>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4.9) </t>
    </r>
    <r>
      <rPr>
        <b/>
        <u/>
        <sz val="11"/>
        <color theme="1"/>
        <rFont val="Gantari"/>
      </rPr>
      <t xml:space="preserve">Resultado por tenencia de inversiones: </t>
    </r>
    <r>
      <rPr>
        <sz val="11"/>
        <color theme="1"/>
        <rFont val="Gantari"/>
      </rPr>
      <t xml:space="preserve">Este saldo comprende los rendimientos generados por las inversiones de </t>
    </r>
  </si>
  <si>
    <t>liquidez que posee el fondo durante el período reportado.</t>
  </si>
  <si>
    <t>Resultado por Tenencia</t>
  </si>
  <si>
    <t>La comisión de administración que se está utilizando es de hasta 1,30% anual más IVA. Esta comisión se calcula diariamente sobre el patrimonio neto, bajo gestión y se paga mensualmente a la administradora, generalmente el primer día hábil del mes siguiente al cierre.</t>
  </si>
  <si>
    <t>Interés por Préstamo</t>
  </si>
  <si>
    <t>Anticipo Financiero</t>
  </si>
  <si>
    <t>Compra de Instrumentos</t>
  </si>
  <si>
    <t>Aumento (Disminución) en Otros Pasivos</t>
  </si>
  <si>
    <t>Las 4 Notas y el Anexo I que acompañan son parte integrante de estos Estados Financieros</t>
  </si>
  <si>
    <r>
      <t xml:space="preserve">Comisión por Administración </t>
    </r>
    <r>
      <rPr>
        <b/>
        <sz val="11"/>
        <color theme="1"/>
        <rFont val="Gantari"/>
      </rPr>
      <t>(Nota 3.C)</t>
    </r>
  </si>
  <si>
    <t>c) Gastos Operacionales y comisión de la Sociedad Administradora:</t>
  </si>
  <si>
    <t>Intereses a Pagar</t>
  </si>
  <si>
    <t>(-) Intereses a Devengar</t>
  </si>
  <si>
    <t>Correspondiente al 30/06/2025 con cifras comparativas al 30/06/2024</t>
  </si>
  <si>
    <t>TOTAL 30/06/2025</t>
  </si>
  <si>
    <t>Otros Pasivos</t>
  </si>
  <si>
    <t>Intereses Cobrados</t>
  </si>
  <si>
    <t xml:space="preserve">El período que cubre los Estados Contables es del 01 de enero al 30 de junio del 2025 de forma comparativa con el mismo periodo del año anterior. </t>
  </si>
  <si>
    <t>SALDO AL 30/06/2025</t>
  </si>
  <si>
    <t>2do. TRIMESTRE</t>
  </si>
  <si>
    <t>ENERO</t>
  </si>
  <si>
    <t>FEBRERO</t>
  </si>
  <si>
    <t>MARZO</t>
  </si>
  <si>
    <t>ABRIL</t>
  </si>
  <si>
    <t>MAYO</t>
  </si>
  <si>
    <t>JUNIO</t>
  </si>
  <si>
    <t>Cuentas por Cobrar</t>
  </si>
  <si>
    <r>
      <t xml:space="preserve"> </t>
    </r>
    <r>
      <rPr>
        <b/>
        <sz val="11"/>
        <color theme="1"/>
        <rFont val="Gantari"/>
      </rPr>
      <t xml:space="preserve">   4.2) </t>
    </r>
    <r>
      <rPr>
        <b/>
        <u/>
        <sz val="11"/>
        <color theme="1"/>
        <rFont val="Gantari"/>
      </rPr>
      <t>Cuentas por Cobrar:</t>
    </r>
    <r>
      <rPr>
        <sz val="11"/>
        <color theme="1"/>
        <rFont val="Gantari"/>
      </rPr>
      <t xml:space="preserve"> Esta cuenta esta compuesta por los saldos de clientes.</t>
    </r>
  </si>
  <si>
    <r>
      <rPr>
        <b/>
        <sz val="11"/>
        <color theme="1"/>
        <rFont val="Gantari"/>
      </rPr>
      <t xml:space="preserve">    4.3) </t>
    </r>
    <r>
      <rPr>
        <b/>
        <u/>
        <sz val="11"/>
        <color theme="1"/>
        <rFont val="Gantari"/>
      </rPr>
      <t>IVA Crédito</t>
    </r>
    <r>
      <rPr>
        <b/>
        <sz val="11"/>
        <color theme="1"/>
        <rFont val="Gantari"/>
      </rPr>
      <t xml:space="preserve">: </t>
    </r>
    <r>
      <rPr>
        <sz val="11"/>
        <color theme="1"/>
        <rFont val="Gantari"/>
      </rPr>
      <t>La composición del saldo de la cuenta, comparativo con el ejercicio anterior, se expone a continuación:</t>
    </r>
  </si>
  <si>
    <t>Obra en Curso</t>
  </si>
  <si>
    <t>Correspondiente al 30/06/2025 con cifras comparativas al 31/12/2024</t>
  </si>
  <si>
    <t>Tipo de cambio BCP</t>
  </si>
  <si>
    <t>Tipo de cambio unico</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</si>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</sst>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64" formatCode="_-* #,##0_-;\-* #,##0_-;_-* &quot;-&quot;_-;_-@_-"/>
    <numFmt numFmtId="165" formatCode="_-* #,##0.00_-;\-* #,##0.00_-;_-* &quot;-&quot;??_-;_-@_-"/>
    <numFmt numFmtId="166" formatCode="_ * #,##0.000000_ ;_ * \-#,##0.000000_ ;_ * &quot;-&quot;_ ;_ @_ "/>
    <numFmt numFmtId="167" formatCode="_ * #,##0.00_ ;_ * \-#,##0.00_ ;_ * &quot;-&quot;_ ;_ @_ "/>
    <numFmt numFmtId="168" formatCode="_ * #,##0.000000_ ;_ * \-#,##0.000000_ ;_ * &quot;-&quot;??????_ ;_ @_ "/>
    <numFmt numFmtId="169" formatCode="_(* #,##0.00_);_(* \(#,##0.00\);_(* &quot;-&quot;??_);_(@_)"/>
    <numFmt numFmtId="170" formatCode="#,##0_);\(#,##0\);\ &quot;-&quot;_)"/>
    <numFmt numFmtId="171" formatCode="_-* #,##0.00_-;\-* #,##0.00_-;_-* &quot;-&quot;_-;_-@_-"/>
    <numFmt numFmtId="172" formatCode="#0"/>
    <numFmt numFmtId="173" formatCode="_-* #,##0.000_-;\-* #,##0.000_-;_-* &quot;-&quot;_-;_-@_-"/>
    <numFmt numFmtId="174" formatCode="_(* #,##0.00_);_(* \(#,##0.00\);_(* &quot;-&quot;_);_(@_)"/>
  </numFmts>
  <fonts count="25"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8"/>
      <name val="Calibri"/>
      <family val="2"/>
      <scheme val="minor"/>
    </font>
    <font>
      <b/>
      <sz val="11"/>
      <color theme="1"/>
      <name val="Gantari"/>
    </font>
    <font>
      <sz val="11"/>
      <color theme="1"/>
      <name val="Gantari"/>
    </font>
    <font>
      <u/>
      <sz val="11"/>
      <color theme="10"/>
      <name val="Gantari"/>
    </font>
    <font>
      <sz val="11"/>
      <name val="Gantari"/>
    </font>
    <font>
      <b/>
      <sz val="11"/>
      <name val="Gantari"/>
    </font>
    <font>
      <b/>
      <sz val="11"/>
      <color indexed="72"/>
      <name val="Gantari"/>
    </font>
    <font>
      <sz val="11"/>
      <color indexed="8"/>
      <name val="Gantari"/>
    </font>
    <font>
      <b/>
      <sz val="11"/>
      <color indexed="8"/>
      <name val="Gantari"/>
    </font>
    <font>
      <b/>
      <u/>
      <sz val="11"/>
      <color indexed="8"/>
      <name val="Gantari"/>
    </font>
    <font>
      <b/>
      <u/>
      <sz val="11"/>
      <color theme="1"/>
      <name val="Gantari"/>
    </font>
    <font>
      <sz val="11"/>
      <color rgb="FF000000"/>
      <name val="Gantari"/>
    </font>
    <font>
      <b/>
      <sz val="11"/>
      <color rgb="FF000000"/>
      <name val="Gantari"/>
    </font>
    <font>
      <u/>
      <sz val="11"/>
      <color theme="1"/>
      <name val="Gantari"/>
    </font>
    <font>
      <b/>
      <sz val="8"/>
      <color theme="1"/>
      <name val="Gantari"/>
    </font>
    <font>
      <b/>
      <sz val="8"/>
      <color indexed="72"/>
      <name val="Gantari"/>
    </font>
    <font>
      <u/>
      <sz val="11"/>
      <name val="Gantari"/>
    </font>
    <font>
      <b/>
      <sz val="11"/>
      <color theme="0"/>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9" fillId="0" borderId="0" xfId="0" applyFont="1"/>
    <xf numFmtId="0" fontId="10" fillId="0" borderId="0" xfId="9" applyFont="1" applyAlignment="1">
      <alignment horizontal="left" vertical="top"/>
    </xf>
    <xf numFmtId="0" fontId="11" fillId="0" borderId="0" xfId="2" applyFont="1" applyAlignment="1">
      <alignment horizontal="left" vertical="top"/>
    </xf>
    <xf numFmtId="0" fontId="11" fillId="0" borderId="0" xfId="0" applyFont="1"/>
    <xf numFmtId="0" fontId="12" fillId="0" borderId="14" xfId="2" applyFont="1" applyBorder="1" applyAlignment="1">
      <alignment horizontal="centerContinuous" vertical="top"/>
    </xf>
    <xf numFmtId="0" fontId="13" fillId="0" borderId="5" xfId="2" applyFont="1" applyBorder="1" applyAlignment="1">
      <alignment horizontal="centerContinuous" vertical="top"/>
    </xf>
    <xf numFmtId="0" fontId="13" fillId="0" borderId="6" xfId="2" applyFont="1" applyBorder="1" applyAlignment="1">
      <alignment horizontal="centerContinuous" vertical="top"/>
    </xf>
    <xf numFmtId="0" fontId="13" fillId="0" borderId="7" xfId="2" applyFont="1" applyBorder="1" applyAlignment="1">
      <alignment horizontal="centerContinuous" vertical="top"/>
    </xf>
    <xf numFmtId="14" fontId="13" fillId="0" borderId="5" xfId="2" applyNumberFormat="1" applyFont="1" applyBorder="1" applyAlignment="1">
      <alignment horizontal="centerContinuous" vertical="top"/>
    </xf>
    <xf numFmtId="0" fontId="11" fillId="0" borderId="0" xfId="0" applyFont="1" applyAlignment="1">
      <alignment horizontal="center" vertical="center" wrapText="1"/>
    </xf>
    <xf numFmtId="0" fontId="13" fillId="0" borderId="2" xfId="2" applyFont="1" applyBorder="1" applyAlignment="1">
      <alignment horizontal="center" vertical="center"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11" xfId="0" applyFont="1" applyBorder="1" applyAlignment="1">
      <alignment vertical="top"/>
    </xf>
    <xf numFmtId="14" fontId="14" fillId="0" borderId="11" xfId="0" applyNumberFormat="1" applyFont="1" applyBorder="1" applyAlignment="1">
      <alignment horizontal="center" vertical="top"/>
    </xf>
    <xf numFmtId="0" fontId="14" fillId="0" borderId="11" xfId="0" applyFont="1" applyBorder="1" applyAlignment="1">
      <alignment horizontal="center" vertical="top"/>
    </xf>
    <xf numFmtId="4" fontId="14" fillId="0" borderId="11" xfId="0" applyNumberFormat="1" applyFont="1" applyBorder="1" applyAlignment="1">
      <alignment horizontal="righ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vertical="top"/>
    </xf>
    <xf numFmtId="14" fontId="14" fillId="0" borderId="14" xfId="0" applyNumberFormat="1" applyFont="1" applyBorder="1" applyAlignment="1">
      <alignment horizontal="center" vertical="top"/>
    </xf>
    <xf numFmtId="0" fontId="14" fillId="0" borderId="14" xfId="0" applyFont="1" applyBorder="1" applyAlignment="1">
      <alignment horizontal="center" vertical="top"/>
    </xf>
    <xf numFmtId="4" fontId="14" fillId="0" borderId="14" xfId="0" applyNumberFormat="1" applyFont="1" applyBorder="1" applyAlignment="1">
      <alignment horizontal="right" vertical="top"/>
    </xf>
    <xf numFmtId="0" fontId="14" fillId="0" borderId="14" xfId="0" applyFont="1" applyBorder="1" applyAlignment="1">
      <alignment horizontal="left" vertical="top"/>
    </xf>
    <xf numFmtId="0" fontId="15" fillId="0" borderId="0" xfId="0" applyFont="1" applyAlignment="1">
      <alignment vertical="top"/>
    </xf>
    <xf numFmtId="167" fontId="15" fillId="0" borderId="0" xfId="1" applyNumberFormat="1" applyFont="1" applyBorder="1" applyAlignment="1" applyProtection="1">
      <alignment horizontal="right" vertical="top"/>
    </xf>
    <xf numFmtId="0" fontId="15" fillId="0" borderId="0" xfId="1" applyNumberFormat="1" applyFont="1" applyBorder="1" applyAlignment="1" applyProtection="1">
      <alignment horizontal="right" vertical="top"/>
    </xf>
    <xf numFmtId="164" fontId="15" fillId="0" borderId="0" xfId="1" applyFont="1" applyBorder="1" applyAlignment="1" applyProtection="1">
      <alignment horizontal="right" vertical="top"/>
    </xf>
    <xf numFmtId="0" fontId="16" fillId="0" borderId="14" xfId="0" applyFont="1" applyBorder="1" applyAlignment="1">
      <alignment vertical="top"/>
    </xf>
    <xf numFmtId="167" fontId="15" fillId="0" borderId="14" xfId="1" applyNumberFormat="1" applyFont="1" applyBorder="1" applyAlignment="1" applyProtection="1">
      <alignment horizontal="right" vertical="top"/>
    </xf>
    <xf numFmtId="4" fontId="15" fillId="0" borderId="14" xfId="1" applyNumberFormat="1" applyFont="1" applyBorder="1" applyAlignment="1" applyProtection="1">
      <alignment horizontal="right" vertical="top"/>
    </xf>
    <xf numFmtId="4" fontId="11" fillId="0" borderId="0" xfId="0" applyNumberFormat="1" applyFont="1"/>
    <xf numFmtId="0" fontId="11" fillId="0" borderId="0" xfId="0" applyFont="1" applyAlignment="1">
      <alignment horizontal="centerContinuous"/>
    </xf>
    <xf numFmtId="4" fontId="11" fillId="0" borderId="0" xfId="0" applyNumberFormat="1" applyFont="1" applyAlignment="1">
      <alignment horizontal="centerContinuous"/>
    </xf>
    <xf numFmtId="0" fontId="13" fillId="0" borderId="1" xfId="2" applyFont="1" applyBorder="1" applyAlignment="1">
      <alignment horizontal="center" vertical="center" wrapText="1"/>
    </xf>
    <xf numFmtId="0" fontId="10" fillId="0" borderId="0" xfId="9" applyFont="1"/>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horizontal="justify" vertical="center"/>
    </xf>
    <xf numFmtId="167" fontId="9" fillId="0" borderId="1" xfId="1"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center" vertical="center"/>
    </xf>
    <xf numFmtId="167" fontId="9" fillId="0" borderId="3" xfId="1" applyNumberFormat="1" applyFont="1" applyBorder="1" applyAlignment="1">
      <alignment horizontal="center" vertical="center"/>
    </xf>
    <xf numFmtId="164" fontId="9" fillId="0" borderId="3" xfId="1" applyFont="1" applyBorder="1" applyAlignment="1">
      <alignment horizontal="center" vertical="center"/>
    </xf>
    <xf numFmtId="0" fontId="8" fillId="0" borderId="3" xfId="0" applyFont="1" applyBorder="1" applyAlignment="1">
      <alignment vertical="center"/>
    </xf>
    <xf numFmtId="0" fontId="8" fillId="0" borderId="8" xfId="0" applyFont="1" applyBorder="1" applyAlignment="1">
      <alignment horizontal="center" vertical="center"/>
    </xf>
    <xf numFmtId="167" fontId="8" fillId="0" borderId="4" xfId="1" applyNumberFormat="1" applyFont="1" applyBorder="1" applyAlignment="1">
      <alignment horizontal="center" vertical="center"/>
    </xf>
    <xf numFmtId="41" fontId="8" fillId="0" borderId="4" xfId="1" applyNumberFormat="1" applyFont="1" applyBorder="1" applyAlignment="1">
      <alignment horizontal="center" vertical="center"/>
    </xf>
    <xf numFmtId="0" fontId="8" fillId="0" borderId="0" xfId="0" applyFont="1"/>
    <xf numFmtId="0" fontId="8" fillId="0" borderId="2" xfId="0" applyFont="1" applyBorder="1" applyAlignment="1">
      <alignment vertical="center"/>
    </xf>
    <xf numFmtId="167" fontId="9" fillId="0" borderId="2" xfId="1" applyNumberFormat="1" applyFont="1" applyBorder="1" applyAlignment="1">
      <alignment horizontal="center" vertical="center"/>
    </xf>
    <xf numFmtId="167" fontId="9" fillId="0" borderId="9" xfId="1" applyNumberFormat="1"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167" fontId="8" fillId="0" borderId="15" xfId="1" applyNumberFormat="1" applyFont="1" applyBorder="1" applyAlignment="1">
      <alignment horizontal="center" vertical="center"/>
    </xf>
    <xf numFmtId="0" fontId="17" fillId="0" borderId="5" xfId="0" applyFont="1" applyBorder="1" applyAlignment="1">
      <alignment vertical="center"/>
    </xf>
    <xf numFmtId="0" fontId="17" fillId="0" borderId="1" xfId="0" applyFont="1" applyBorder="1" applyAlignment="1">
      <alignment horizontal="center" vertical="center"/>
    </xf>
    <xf numFmtId="167" fontId="17" fillId="0" borderId="6" xfId="1" applyNumberFormat="1" applyFont="1" applyBorder="1" applyAlignment="1">
      <alignment horizontal="center" vertical="center"/>
    </xf>
    <xf numFmtId="167" fontId="17" fillId="0" borderId="5" xfId="1" applyNumberFormat="1" applyFont="1" applyBorder="1" applyAlignment="1">
      <alignment horizontal="center" vertical="center"/>
    </xf>
    <xf numFmtId="167" fontId="17" fillId="0" borderId="7" xfId="1" applyNumberFormat="1" applyFont="1" applyBorder="1" applyAlignment="1">
      <alignment horizontal="center" vertical="center"/>
    </xf>
    <xf numFmtId="0" fontId="8" fillId="0" borderId="0" xfId="0" applyFont="1" applyAlignment="1">
      <alignment horizontal="left"/>
    </xf>
    <xf numFmtId="0" fontId="9" fillId="0" borderId="8" xfId="0" applyFont="1" applyBorder="1" applyAlignment="1">
      <alignment horizontal="left" vertical="center"/>
    </xf>
    <xf numFmtId="0" fontId="9" fillId="0" borderId="9" xfId="0" applyFont="1" applyBorder="1" applyAlignment="1">
      <alignment horizontal="left" vertical="center"/>
    </xf>
    <xf numFmtId="167" fontId="8" fillId="0" borderId="1" xfId="1" applyNumberFormat="1" applyFont="1" applyBorder="1" applyAlignment="1">
      <alignment horizontal="center" vertical="center"/>
    </xf>
    <xf numFmtId="0" fontId="8" fillId="0" borderId="10" xfId="0" applyFont="1" applyBorder="1"/>
    <xf numFmtId="0" fontId="8" fillId="0" borderId="6" xfId="0" applyFont="1" applyBorder="1"/>
    <xf numFmtId="0" fontId="8" fillId="0" borderId="7" xfId="0" applyFont="1" applyBorder="1"/>
    <xf numFmtId="0" fontId="9" fillId="0" borderId="2" xfId="0" applyFont="1" applyBorder="1"/>
    <xf numFmtId="0" fontId="9" fillId="0" borderId="3" xfId="0" applyFont="1" applyBorder="1"/>
    <xf numFmtId="0" fontId="9" fillId="0" borderId="4" xfId="0" applyFont="1" applyBorder="1"/>
    <xf numFmtId="0" fontId="8" fillId="0" borderId="5" xfId="0" applyFont="1" applyBorder="1"/>
    <xf numFmtId="0" fontId="9" fillId="0" borderId="8" xfId="0" applyFont="1" applyBorder="1"/>
    <xf numFmtId="167" fontId="18" fillId="0" borderId="0" xfId="1" applyNumberFormat="1" applyFont="1" applyBorder="1" applyAlignment="1">
      <alignment horizontal="center" vertical="center"/>
    </xf>
    <xf numFmtId="167" fontId="9" fillId="0" borderId="0" xfId="1" applyNumberFormat="1" applyFont="1" applyBorder="1" applyAlignment="1">
      <alignment horizontal="center" vertical="center"/>
    </xf>
    <xf numFmtId="164" fontId="9" fillId="0" borderId="0" xfId="1" applyFont="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167" fontId="9" fillId="0" borderId="2" xfId="1" applyNumberFormat="1" applyFont="1" applyBorder="1"/>
    <xf numFmtId="0" fontId="18" fillId="0" borderId="3" xfId="0" applyFont="1" applyBorder="1" applyAlignment="1">
      <alignment horizontal="left" vertical="top"/>
    </xf>
    <xf numFmtId="167" fontId="9" fillId="0" borderId="3" xfId="1" applyNumberFormat="1" applyFont="1" applyBorder="1"/>
    <xf numFmtId="167" fontId="9" fillId="0" borderId="4" xfId="1" applyNumberFormat="1" applyFont="1" applyBorder="1"/>
    <xf numFmtId="167" fontId="8" fillId="0" borderId="1" xfId="1" applyNumberFormat="1" applyFont="1" applyBorder="1"/>
    <xf numFmtId="167" fontId="8" fillId="0" borderId="0" xfId="1" applyNumberFormat="1" applyFont="1" applyBorder="1"/>
    <xf numFmtId="170" fontId="12" fillId="0" borderId="1" xfId="0" applyNumberFormat="1" applyFont="1" applyBorder="1" applyAlignment="1">
      <alignment vertical="center"/>
    </xf>
    <xf numFmtId="167" fontId="8" fillId="0" borderId="4" xfId="1" applyNumberFormat="1" applyFont="1" applyBorder="1"/>
    <xf numFmtId="167" fontId="9" fillId="0" borderId="0" xfId="0" applyNumberFormat="1" applyFont="1"/>
    <xf numFmtId="0" fontId="9" fillId="0" borderId="0" xfId="0" applyFont="1" applyAlignment="1">
      <alignment vertical="top"/>
    </xf>
    <xf numFmtId="0" fontId="9" fillId="0" borderId="1" xfId="0" applyFont="1" applyBorder="1"/>
    <xf numFmtId="167" fontId="9" fillId="0" borderId="12" xfId="1" applyNumberFormat="1" applyFont="1" applyBorder="1"/>
    <xf numFmtId="167" fontId="8" fillId="0" borderId="7" xfId="1" applyNumberFormat="1" applyFont="1" applyBorder="1"/>
    <xf numFmtId="167" fontId="8" fillId="0" borderId="15" xfId="1" applyNumberFormat="1" applyFont="1" applyBorder="1"/>
    <xf numFmtId="0" fontId="8" fillId="0" borderId="1" xfId="0" applyFont="1" applyBorder="1"/>
    <xf numFmtId="0" fontId="17" fillId="0" borderId="8" xfId="0" applyFont="1" applyBorder="1"/>
    <xf numFmtId="167" fontId="8" fillId="0" borderId="2" xfId="1" applyNumberFormat="1" applyFont="1" applyBorder="1"/>
    <xf numFmtId="167" fontId="8" fillId="0" borderId="3" xfId="1" applyNumberFormat="1" applyFont="1" applyBorder="1"/>
    <xf numFmtId="0" fontId="8" fillId="0" borderId="8" xfId="0" applyFont="1" applyBorder="1"/>
    <xf numFmtId="0" fontId="9" fillId="0" borderId="8" xfId="0" applyFont="1" applyBorder="1" applyAlignment="1">
      <alignment wrapText="1"/>
    </xf>
    <xf numFmtId="0" fontId="8" fillId="0" borderId="1" xfId="0" applyFont="1" applyBorder="1" applyAlignment="1">
      <alignment horizontal="left" vertical="center" wrapText="1"/>
    </xf>
    <xf numFmtId="167" fontId="8" fillId="0" borderId="1" xfId="1" applyNumberFormat="1" applyFont="1" applyBorder="1" applyAlignment="1">
      <alignment horizontal="center" vertical="center" wrapText="1"/>
    </xf>
    <xf numFmtId="0" fontId="8" fillId="0" borderId="1" xfId="0" applyFont="1" applyBorder="1" applyAlignment="1">
      <alignment horizontal="left" wrapText="1"/>
    </xf>
    <xf numFmtId="167" fontId="9" fillId="0" borderId="9" xfId="1" applyNumberFormat="1" applyFont="1" applyBorder="1" applyAlignment="1">
      <alignment horizontal="center"/>
    </xf>
    <xf numFmtId="0" fontId="21" fillId="0" borderId="0" xfId="0" applyFont="1" applyAlignment="1">
      <alignment horizontal="left"/>
    </xf>
    <xf numFmtId="164" fontId="9" fillId="0" borderId="0" xfId="0" applyNumberFormat="1" applyFont="1"/>
    <xf numFmtId="164" fontId="9" fillId="0" borderId="0" xfId="1" applyFont="1"/>
    <xf numFmtId="0" fontId="8" fillId="0" borderId="1" xfId="0" applyFont="1" applyBorder="1" applyAlignment="1">
      <alignment horizontal="center"/>
    </xf>
    <xf numFmtId="14" fontId="8" fillId="0" borderId="1" xfId="0" applyNumberFormat="1" applyFont="1" applyBorder="1" applyAlignment="1">
      <alignment horizontal="center"/>
    </xf>
    <xf numFmtId="167" fontId="9" fillId="0" borderId="0" xfId="1" applyNumberFormat="1" applyFont="1"/>
    <xf numFmtId="165" fontId="9" fillId="0" borderId="0" xfId="0" applyNumberFormat="1" applyFont="1"/>
    <xf numFmtId="0" fontId="8" fillId="0" borderId="2" xfId="0" applyFont="1" applyBorder="1"/>
    <xf numFmtId="164" fontId="9" fillId="0" borderId="2" xfId="1" applyFont="1" applyBorder="1"/>
    <xf numFmtId="167" fontId="9" fillId="0" borderId="3" xfId="1" applyNumberFormat="1" applyFont="1" applyFill="1" applyBorder="1"/>
    <xf numFmtId="164" fontId="9" fillId="0" borderId="3" xfId="1" applyFont="1" applyBorder="1"/>
    <xf numFmtId="0" fontId="8" fillId="0" borderId="4" xfId="0" applyFont="1" applyBorder="1"/>
    <xf numFmtId="164" fontId="9" fillId="0" borderId="4" xfId="1" applyFont="1" applyBorder="1"/>
    <xf numFmtId="167" fontId="8" fillId="0" borderId="6" xfId="1" applyNumberFormat="1" applyFont="1" applyBorder="1"/>
    <xf numFmtId="0" fontId="19" fillId="2" borderId="2" xfId="0" applyFont="1" applyFill="1" applyBorder="1" applyAlignment="1">
      <alignment horizontal="center" vertical="center"/>
    </xf>
    <xf numFmtId="14" fontId="19" fillId="2" borderId="2" xfId="0" applyNumberFormat="1" applyFont="1" applyFill="1" applyBorder="1" applyAlignment="1">
      <alignment horizontal="center" vertical="center"/>
    </xf>
    <xf numFmtId="14" fontId="19" fillId="2" borderId="1" xfId="0" applyNumberFormat="1" applyFont="1" applyFill="1" applyBorder="1" applyAlignment="1">
      <alignment horizontal="center" vertical="center"/>
    </xf>
    <xf numFmtId="171" fontId="18" fillId="0" borderId="3" xfId="1" applyNumberFormat="1" applyFont="1" applyBorder="1" applyAlignment="1">
      <alignment horizontal="center" vertical="center"/>
    </xf>
    <xf numFmtId="171" fontId="18" fillId="2" borderId="3" xfId="1" applyNumberFormat="1" applyFont="1" applyFill="1" applyBorder="1" applyAlignment="1">
      <alignment horizontal="center" vertical="center"/>
    </xf>
    <xf numFmtId="0" fontId="19" fillId="2" borderId="4" xfId="0" applyFont="1" applyFill="1" applyBorder="1" applyAlignment="1">
      <alignment vertical="center"/>
    </xf>
    <xf numFmtId="171" fontId="19" fillId="2" borderId="4" xfId="1" applyNumberFormat="1" applyFont="1" applyFill="1" applyBorder="1" applyAlignment="1">
      <alignment horizontal="center" vertical="center"/>
    </xf>
    <xf numFmtId="0" fontId="19" fillId="2" borderId="1" xfId="0" applyFont="1" applyFill="1" applyBorder="1" applyAlignment="1">
      <alignment vertical="center"/>
    </xf>
    <xf numFmtId="171" fontId="19" fillId="2" borderId="1" xfId="1" applyNumberFormat="1" applyFont="1" applyFill="1" applyBorder="1" applyAlignment="1">
      <alignment horizontal="center" vertical="center"/>
    </xf>
    <xf numFmtId="0" fontId="18" fillId="2" borderId="2" xfId="0" applyFont="1" applyFill="1" applyBorder="1" applyAlignment="1">
      <alignment vertical="center"/>
    </xf>
    <xf numFmtId="171" fontId="18" fillId="2" borderId="2" xfId="1" applyNumberFormat="1" applyFont="1" applyFill="1" applyBorder="1" applyAlignment="1">
      <alignment horizontal="center" vertical="center"/>
    </xf>
    <xf numFmtId="0" fontId="18" fillId="2" borderId="3" xfId="0" applyFont="1" applyFill="1" applyBorder="1" applyAlignment="1">
      <alignment vertical="center"/>
    </xf>
    <xf numFmtId="0" fontId="18" fillId="2" borderId="3" xfId="0" applyFont="1" applyFill="1" applyBorder="1" applyAlignment="1">
      <alignment horizontal="left" vertical="center"/>
    </xf>
    <xf numFmtId="171" fontId="19" fillId="0" borderId="1" xfId="1" applyNumberFormat="1" applyFont="1" applyFill="1" applyBorder="1" applyAlignment="1">
      <alignment horizontal="center" vertical="center"/>
    </xf>
    <xf numFmtId="164" fontId="19" fillId="2" borderId="1" xfId="1" applyFont="1" applyFill="1" applyBorder="1" applyAlignment="1">
      <alignment horizontal="center" vertical="center"/>
    </xf>
    <xf numFmtId="166" fontId="19" fillId="2" borderId="0" xfId="1" applyNumberFormat="1" applyFont="1" applyFill="1" applyAlignment="1">
      <alignment horizontal="center" vertical="center"/>
    </xf>
    <xf numFmtId="3" fontId="22" fillId="0" borderId="0" xfId="0" applyNumberFormat="1" applyFont="1" applyAlignment="1">
      <alignment vertical="top"/>
    </xf>
    <xf numFmtId="166" fontId="9" fillId="0" borderId="0" xfId="1" applyNumberFormat="1" applyFont="1"/>
    <xf numFmtId="168" fontId="9" fillId="0" borderId="0" xfId="0" applyNumberFormat="1" applyFont="1"/>
    <xf numFmtId="167" fontId="18" fillId="0" borderId="2" xfId="1" applyNumberFormat="1" applyFont="1" applyFill="1" applyBorder="1" applyAlignment="1">
      <alignment horizontal="left" vertical="top" shrinkToFit="1"/>
    </xf>
    <xf numFmtId="171" fontId="18" fillId="0" borderId="12" xfId="1" applyNumberFormat="1" applyFont="1" applyBorder="1" applyAlignment="1">
      <alignment horizontal="center" vertical="center"/>
    </xf>
    <xf numFmtId="171" fontId="9" fillId="0" borderId="9" xfId="1" applyNumberFormat="1" applyFont="1" applyBorder="1"/>
    <xf numFmtId="171" fontId="18" fillId="2" borderId="15" xfId="1" applyNumberFormat="1" applyFont="1" applyFill="1" applyBorder="1" applyAlignment="1">
      <alignment horizontal="center" vertical="center"/>
    </xf>
    <xf numFmtId="2" fontId="15" fillId="0" borderId="9" xfId="0" applyNumberFormat="1" applyFont="1" applyBorder="1" applyAlignment="1">
      <alignment vertical="top"/>
    </xf>
    <xf numFmtId="9" fontId="16" fillId="0" borderId="15" xfId="14" applyFont="1" applyBorder="1" applyAlignment="1">
      <alignment vertical="top"/>
    </xf>
    <xf numFmtId="10" fontId="11" fillId="0" borderId="0" xfId="14" applyNumberFormat="1" applyFont="1" applyAlignment="1">
      <alignment horizontal="centerContinuous"/>
    </xf>
    <xf numFmtId="172" fontId="16" fillId="0" borderId="15" xfId="0" applyNumberFormat="1" applyFont="1" applyBorder="1" applyAlignment="1">
      <alignment vertical="top"/>
    </xf>
    <xf numFmtId="0" fontId="9" fillId="0" borderId="10" xfId="0" applyFont="1" applyBorder="1"/>
    <xf numFmtId="0" fontId="9" fillId="0" borderId="13" xfId="0" applyFont="1" applyBorder="1"/>
    <xf numFmtId="167" fontId="15" fillId="0" borderId="14" xfId="1" applyNumberFormat="1" applyFont="1" applyFill="1" applyBorder="1" applyAlignment="1" applyProtection="1">
      <alignment horizontal="right" vertical="top"/>
    </xf>
    <xf numFmtId="0" fontId="23" fillId="0" borderId="3" xfId="9" applyFont="1" applyFill="1" applyBorder="1"/>
    <xf numFmtId="10" fontId="11" fillId="0" borderId="0" xfId="0" applyNumberFormat="1" applyFont="1"/>
    <xf numFmtId="10" fontId="14" fillId="0" borderId="12" xfId="14" applyNumberFormat="1" applyFont="1" applyFill="1" applyBorder="1" applyAlignment="1" applyProtection="1">
      <alignment vertical="top"/>
    </xf>
    <xf numFmtId="0" fontId="9" fillId="0" borderId="0" xfId="0" applyFont="1" applyAlignment="1">
      <alignment horizontal="left" vertical="center"/>
    </xf>
    <xf numFmtId="0" fontId="8" fillId="0" borderId="5" xfId="0" applyFont="1" applyBorder="1" applyAlignment="1">
      <alignment horizontal="center" vertical="center"/>
    </xf>
    <xf numFmtId="171" fontId="18" fillId="0" borderId="9" xfId="1" applyNumberFormat="1" applyFont="1" applyBorder="1" applyAlignment="1">
      <alignment horizontal="center" vertical="center"/>
    </xf>
    <xf numFmtId="0" fontId="19" fillId="0" borderId="3" xfId="0" applyFont="1" applyBorder="1" applyAlignment="1">
      <alignment horizontal="left" vertical="top"/>
    </xf>
    <xf numFmtId="0" fontId="18" fillId="0" borderId="2" xfId="0" applyFont="1" applyBorder="1" applyAlignment="1">
      <alignment horizontal="left" vertical="top"/>
    </xf>
    <xf numFmtId="0" fontId="11" fillId="0" borderId="10" xfId="0" applyFont="1" applyBorder="1" applyAlignment="1">
      <alignment horizontal="left" vertical="top"/>
    </xf>
    <xf numFmtId="167" fontId="9" fillId="0" borderId="15" xfId="1" applyNumberFormat="1" applyFont="1" applyBorder="1"/>
    <xf numFmtId="0" fontId="8" fillId="0" borderId="0" xfId="0" applyFont="1" applyAlignment="1">
      <alignment horizontal="center" vertical="center"/>
    </xf>
    <xf numFmtId="0" fontId="24" fillId="0" borderId="0" xfId="0" applyFont="1" applyAlignment="1">
      <alignment horizontal="center" vertical="center"/>
    </xf>
    <xf numFmtId="167" fontId="24" fillId="0" borderId="0" xfId="1" applyNumberFormat="1" applyFont="1" applyFill="1" applyBorder="1"/>
    <xf numFmtId="0" fontId="19" fillId="2" borderId="2" xfId="0" applyFont="1" applyFill="1" applyBorder="1" applyAlignment="1">
      <alignment vertical="center"/>
    </xf>
    <xf numFmtId="171" fontId="8" fillId="0" borderId="1" xfId="1" applyNumberFormat="1" applyFont="1" applyBorder="1" applyAlignment="1">
      <alignment horizontal="center"/>
    </xf>
    <xf numFmtId="43" fontId="9" fillId="0" borderId="0" xfId="0" applyNumberFormat="1" applyFont="1"/>
    <xf numFmtId="173" fontId="9" fillId="0" borderId="2" xfId="1" applyNumberFormat="1" applyFont="1" applyBorder="1" applyAlignment="1">
      <alignment horizontal="center" vertical="center"/>
    </xf>
    <xf numFmtId="173" fontId="9" fillId="0" borderId="9" xfId="1" applyNumberFormat="1" applyFont="1" applyBorder="1" applyAlignment="1">
      <alignment horizontal="center" vertical="center"/>
    </xf>
    <xf numFmtId="173" fontId="9" fillId="0" borderId="3" xfId="1" applyNumberFormat="1" applyFont="1" applyBorder="1" applyAlignment="1">
      <alignment horizontal="center" vertical="center"/>
    </xf>
    <xf numFmtId="173" fontId="18" fillId="0" borderId="4" xfId="1" applyNumberFormat="1" applyFont="1" applyBorder="1" applyAlignment="1">
      <alignment horizontal="center" vertical="center"/>
    </xf>
    <xf numFmtId="173" fontId="9" fillId="0" borderId="15" xfId="1" applyNumberFormat="1" applyFont="1" applyBorder="1" applyAlignment="1">
      <alignment horizontal="center" vertical="center"/>
    </xf>
    <xf numFmtId="167" fontId="9" fillId="0" borderId="10" xfId="1" applyNumberFormat="1" applyFont="1" applyBorder="1"/>
    <xf numFmtId="167" fontId="9" fillId="0" borderId="8" xfId="1" applyNumberFormat="1" applyFont="1" applyBorder="1"/>
    <xf numFmtId="167" fontId="9" fillId="0" borderId="13" xfId="1" applyNumberFormat="1" applyFont="1" applyBorder="1"/>
    <xf numFmtId="164" fontId="9" fillId="0" borderId="3" xfId="1" applyFont="1" applyFill="1" applyBorder="1" applyAlignment="1">
      <alignment horizontal="center" vertical="center"/>
    </xf>
    <xf numFmtId="164" fontId="9" fillId="0" borderId="4" xfId="1" applyFont="1" applyFill="1" applyBorder="1" applyAlignment="1">
      <alignment horizontal="center" vertical="center"/>
    </xf>
    <xf numFmtId="171" fontId="19" fillId="0" borderId="1" xfId="1" applyNumberFormat="1" applyFont="1" applyBorder="1" applyAlignment="1">
      <alignment horizontal="center" vertical="center"/>
    </xf>
    <xf numFmtId="173" fontId="18" fillId="0" borderId="3" xfId="1" applyNumberFormat="1" applyFont="1" applyBorder="1" applyAlignment="1">
      <alignment horizontal="center" vertical="center"/>
    </xf>
    <xf numFmtId="171" fontId="9" fillId="0" borderId="3" xfId="1" applyNumberFormat="1" applyFont="1" applyBorder="1"/>
    <xf numFmtId="171" fontId="8" fillId="0" borderId="1" xfId="1" applyNumberFormat="1" applyFont="1" applyBorder="1"/>
    <xf numFmtId="171" fontId="8" fillId="0" borderId="6" xfId="1" applyNumberFormat="1" applyFont="1" applyBorder="1"/>
    <xf numFmtId="171" fontId="9" fillId="0" borderId="2" xfId="1" applyNumberFormat="1" applyFont="1" applyBorder="1"/>
    <xf numFmtId="171" fontId="9" fillId="0" borderId="0" xfId="1" applyNumberFormat="1" applyFont="1"/>
    <xf numFmtId="171" fontId="8" fillId="0" borderId="2" xfId="1" applyNumberFormat="1" applyFont="1" applyBorder="1"/>
    <xf numFmtId="171" fontId="8" fillId="0" borderId="3" xfId="1" applyNumberFormat="1" applyFont="1" applyBorder="1"/>
    <xf numFmtId="171" fontId="8" fillId="0" borderId="1" xfId="1" applyNumberFormat="1" applyFont="1" applyBorder="1" applyAlignment="1">
      <alignment horizontal="center" vertical="center" wrapText="1"/>
    </xf>
    <xf numFmtId="171" fontId="9" fillId="0" borderId="4" xfId="1" applyNumberFormat="1" applyFont="1" applyBorder="1"/>
    <xf numFmtId="171" fontId="9" fillId="0" borderId="9" xfId="1" applyNumberFormat="1" applyFont="1" applyBorder="1" applyAlignment="1">
      <alignment horizontal="center"/>
    </xf>
    <xf numFmtId="173" fontId="18" fillId="0" borderId="0" xfId="1" applyNumberFormat="1" applyFont="1" applyBorder="1" applyAlignment="1">
      <alignment horizontal="center" vertical="center"/>
    </xf>
    <xf numFmtId="173" fontId="9" fillId="0" borderId="0" xfId="1" applyNumberFormat="1" applyFont="1" applyBorder="1" applyAlignment="1">
      <alignment horizontal="center" vertical="center"/>
    </xf>
    <xf numFmtId="164" fontId="9" fillId="0" borderId="0" xfId="1" applyFont="1" applyFill="1" applyBorder="1" applyAlignment="1">
      <alignment horizontal="center" vertical="center"/>
    </xf>
    <xf numFmtId="173" fontId="9" fillId="0" borderId="11" xfId="1" applyNumberFormat="1" applyFont="1" applyBorder="1" applyAlignment="1">
      <alignment horizontal="center" vertical="center"/>
    </xf>
    <xf numFmtId="173" fontId="9" fillId="0" borderId="14" xfId="1" applyNumberFormat="1" applyFont="1" applyBorder="1" applyAlignment="1">
      <alignment horizontal="center" vertical="center"/>
    </xf>
    <xf numFmtId="173" fontId="18" fillId="0" borderId="6" xfId="1" applyNumberFormat="1" applyFont="1" applyBorder="1" applyAlignment="1">
      <alignment horizontal="center" vertical="center"/>
    </xf>
    <xf numFmtId="173" fontId="9" fillId="0" borderId="6" xfId="1" applyNumberFormat="1" applyFont="1" applyBorder="1" applyAlignment="1">
      <alignment horizontal="center" vertical="center"/>
    </xf>
    <xf numFmtId="164" fontId="9" fillId="0" borderId="7" xfId="1" applyFont="1" applyFill="1" applyBorder="1" applyAlignment="1">
      <alignment horizontal="center" vertical="center"/>
    </xf>
    <xf numFmtId="173" fontId="18" fillId="0" borderId="2" xfId="1" applyNumberFormat="1" applyFont="1" applyBorder="1" applyAlignment="1">
      <alignment horizontal="center" vertical="center"/>
    </xf>
    <xf numFmtId="164" fontId="9" fillId="0" borderId="2" xfId="1" applyFont="1" applyFill="1" applyBorder="1" applyAlignment="1">
      <alignment horizontal="center" vertical="center"/>
    </xf>
    <xf numFmtId="10" fontId="14" fillId="0" borderId="9" xfId="14" applyNumberFormat="1" applyFont="1" applyFill="1" applyBorder="1" applyAlignment="1" applyProtection="1">
      <alignment vertical="top"/>
    </xf>
    <xf numFmtId="0" fontId="8" fillId="0" borderId="5" xfId="0" applyFont="1" applyBorder="1" applyAlignment="1">
      <alignment horizontal="center" vertical="center" wrapText="1"/>
    </xf>
    <xf numFmtId="0" fontId="9" fillId="0" borderId="0" xfId="0" applyFont="1" applyAlignment="1">
      <alignment horizontal="left" vertical="center" wrapText="1"/>
    </xf>
    <xf numFmtId="4" fontId="9" fillId="0" borderId="0" xfId="0" applyNumberFormat="1" applyFont="1"/>
    <xf numFmtId="10" fontId="14" fillId="0" borderId="15" xfId="14" applyNumberFormat="1" applyFont="1" applyFill="1" applyBorder="1" applyAlignment="1" applyProtection="1">
      <alignment vertical="top"/>
    </xf>
    <xf numFmtId="0" fontId="14" fillId="0" borderId="0" xfId="0" applyFont="1" applyAlignment="1">
      <alignment vertical="top"/>
    </xf>
    <xf numFmtId="14" fontId="14" fillId="0" borderId="0" xfId="0" applyNumberFormat="1" applyFont="1" applyAlignment="1">
      <alignment horizontal="center" vertical="top"/>
    </xf>
    <xf numFmtId="0" fontId="14" fillId="0" borderId="0" xfId="0" applyFont="1" applyAlignment="1">
      <alignment horizontal="center" vertical="top"/>
    </xf>
    <xf numFmtId="4" fontId="14" fillId="0" borderId="0" xfId="0" applyNumberFormat="1" applyFont="1" applyAlignment="1">
      <alignment horizontal="right" vertical="top"/>
    </xf>
    <xf numFmtId="0" fontId="8" fillId="3" borderId="0" xfId="0" applyFont="1" applyFill="1" applyAlignment="1">
      <alignment horizontal="center"/>
    </xf>
    <xf numFmtId="0" fontId="17" fillId="0" borderId="0" xfId="0" applyFont="1" applyAlignment="1">
      <alignment horizontal="center"/>
    </xf>
    <xf numFmtId="0" fontId="8" fillId="0" borderId="0" xfId="0" applyFont="1" applyAlignment="1">
      <alignment horizontal="center"/>
    </xf>
    <xf numFmtId="0" fontId="21" fillId="0" borderId="0" xfId="0" applyFont="1" applyAlignment="1">
      <alignment horizontal="left"/>
    </xf>
    <xf numFmtId="0" fontId="8" fillId="0" borderId="2" xfId="0" applyFont="1" applyBorder="1" applyAlignment="1">
      <alignment horizontal="left" wrapText="1"/>
    </xf>
    <xf numFmtId="0" fontId="8" fillId="0" borderId="4" xfId="0" applyFont="1" applyBorder="1" applyAlignment="1">
      <alignment horizontal="left" wrapText="1"/>
    </xf>
    <xf numFmtId="167" fontId="8" fillId="0" borderId="2" xfId="1" applyNumberFormat="1" applyFont="1" applyBorder="1" applyAlignment="1">
      <alignment horizontal="center"/>
    </xf>
    <xf numFmtId="167" fontId="8" fillId="0" borderId="4" xfId="1" applyNumberFormat="1" applyFont="1" applyBorder="1" applyAlignment="1">
      <alignment horizontal="center"/>
    </xf>
    <xf numFmtId="0" fontId="9" fillId="0" borderId="0" xfId="0" applyFont="1" applyAlignment="1">
      <alignment horizontal="left" wrapText="1"/>
    </xf>
    <xf numFmtId="0" fontId="17" fillId="0" borderId="0" xfId="0" applyFont="1" applyAlignment="1">
      <alignment horizontal="center" wrapText="1"/>
    </xf>
    <xf numFmtId="0" fontId="8" fillId="0" borderId="0" xfId="0" applyFont="1" applyAlignment="1">
      <alignment horizontal="left"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left"/>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8" fillId="0" borderId="0" xfId="0" applyFont="1" applyAlignment="1">
      <alignment horizontal="left" vertical="center"/>
    </xf>
    <xf numFmtId="174" fontId="9" fillId="0" borderId="0" xfId="1" applyNumberFormat="1" applyFont="1" applyBorder="1" applyAlignment="1">
      <alignment horizontal="center"/>
    </xf>
    <xf numFmtId="14" fontId="8" fillId="0" borderId="1" xfId="1" applyNumberFormat="1" applyFont="1" applyBorder="1" applyAlignment="1">
      <alignment horizontal="right"/>
    </xf>
    <xf numFmtId="14" fontId="8" fillId="0" borderId="7" xfId="1" applyNumberFormat="1" applyFont="1" applyBorder="1" applyAlignment="1">
      <alignment horizontal="right"/>
    </xf>
    <xf numFmtId="0" fontId="9" fillId="0" borderId="5" xfId="0" applyFont="1" applyBorder="1" applyAlignment="1">
      <alignment horizontal="left" vertical="center" wrapText="1"/>
    </xf>
    <xf numFmtId="174" fontId="9" fillId="0" borderId="6" xfId="1" applyNumberFormat="1" applyFont="1" applyBorder="1" applyAlignment="1">
      <alignment horizontal="center"/>
    </xf>
    <xf numFmtId="174" fontId="9" fillId="0" borderId="7" xfId="1" applyNumberFormat="1" applyFont="1" applyBorder="1" applyAlignment="1">
      <alignment horizontal="center"/>
    </xf>
    <xf numFmtId="10" fontId="11" fillId="0" borderId="15" xfId="0" applyNumberFormat="1" applyFont="1" applyBorder="1"/>
  </cellXfs>
  <cellStyles count="15">
    <cellStyle name="Hipervínculo" xfId="9" builtinId="8"/>
    <cellStyle name="Millares [0]" xfId="1" builtinId="6"/>
    <cellStyle name="Millares [0] 2" xfId="3" xr:uid="{CA1E6C81-B413-441C-A440-8F99D266C71F}"/>
    <cellStyle name="Millares [0] 2 2" xfId="11" xr:uid="{F6C61A4A-3F11-4A28-997B-5CF9C9DEEBCB}"/>
    <cellStyle name="Millares [0] 3" xfId="13" xr:uid="{9F6FEC5E-DD8B-4F42-B366-1D02AD950CFB}"/>
    <cellStyle name="Millares [0] 4" xfId="10" xr:uid="{BC02C6DC-4991-44A8-9F9B-F83BD496C74C}"/>
    <cellStyle name="Millares 2" xfId="7" xr:uid="{C7B6F4A7-0D07-4EBA-9738-8E1BDD7BAD6E}"/>
    <cellStyle name="Millares 2 2" xfId="12" xr:uid="{36476440-0812-42B0-8D8E-ECBF0B155286}"/>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4"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E32"/>
  <sheetViews>
    <sheetView showGridLines="0" tabSelected="1" topLeftCell="A4" zoomScale="115" zoomScaleNormal="115" workbookViewId="0">
      <selection activeCell="B10" sqref="B10"/>
    </sheetView>
  </sheetViews>
  <sheetFormatPr baseColWidth="10" defaultColWidth="9.140625" defaultRowHeight="15" x14ac:dyDescent="0.25"/>
  <cols>
    <col min="1" max="1" width="3.5703125" style="1" customWidth="1"/>
    <col min="2" max="2" width="63.28515625" style="1" customWidth="1"/>
    <col min="3" max="4" width="19.42578125" style="1" customWidth="1"/>
    <col min="5" max="5" width="3.5703125" style="1" customWidth="1"/>
    <col min="6" max="16384" width="9.140625" style="1"/>
  </cols>
  <sheetData>
    <row r="1" spans="1:4" x14ac:dyDescent="0.25">
      <c r="A1" s="38" t="s">
        <v>56</v>
      </c>
    </row>
    <row r="2" spans="1:4" x14ac:dyDescent="0.25">
      <c r="B2" s="216" t="s">
        <v>54</v>
      </c>
      <c r="C2" s="216"/>
      <c r="D2" s="216"/>
    </row>
    <row r="3" spans="1:4" x14ac:dyDescent="0.25">
      <c r="B3" s="217" t="s">
        <v>41</v>
      </c>
      <c r="C3" s="217"/>
      <c r="D3" s="217"/>
    </row>
    <row r="4" spans="1:4" x14ac:dyDescent="0.25">
      <c r="B4" s="218" t="s">
        <v>166</v>
      </c>
      <c r="C4" s="218"/>
      <c r="D4" s="218"/>
    </row>
    <row r="5" spans="1:4" x14ac:dyDescent="0.25">
      <c r="B5" s="218" t="s">
        <v>51</v>
      </c>
      <c r="C5" s="218"/>
      <c r="D5" s="218"/>
    </row>
    <row r="7" spans="1:4" x14ac:dyDescent="0.25">
      <c r="B7" s="129" t="s">
        <v>0</v>
      </c>
      <c r="C7" s="130">
        <v>45838</v>
      </c>
      <c r="D7" s="131">
        <v>45473</v>
      </c>
    </row>
    <row r="8" spans="1:4" x14ac:dyDescent="0.25">
      <c r="B8" s="138" t="s">
        <v>107</v>
      </c>
      <c r="C8" s="149">
        <v>343711.81000000029</v>
      </c>
      <c r="D8" s="132">
        <v>59592.299999999974</v>
      </c>
    </row>
    <row r="9" spans="1:4" x14ac:dyDescent="0.25">
      <c r="B9" s="140" t="s">
        <v>124</v>
      </c>
      <c r="C9" s="164">
        <v>5952</v>
      </c>
      <c r="D9" s="132">
        <v>0</v>
      </c>
    </row>
    <row r="10" spans="1:4" x14ac:dyDescent="0.25">
      <c r="B10" s="159" t="s">
        <v>91</v>
      </c>
      <c r="C10" s="150">
        <v>10191985.869999999</v>
      </c>
      <c r="D10" s="132">
        <v>6784493.3899999997</v>
      </c>
    </row>
    <row r="11" spans="1:4" x14ac:dyDescent="0.25">
      <c r="B11" s="82" t="s">
        <v>125</v>
      </c>
      <c r="C11" s="150">
        <v>401633.02</v>
      </c>
      <c r="D11" s="132">
        <v>173761.27000000002</v>
      </c>
    </row>
    <row r="12" spans="1:4" x14ac:dyDescent="0.25">
      <c r="B12" s="82" t="s">
        <v>158</v>
      </c>
      <c r="C12" s="150">
        <v>1243745.58</v>
      </c>
      <c r="D12" s="150">
        <v>0</v>
      </c>
    </row>
    <row r="13" spans="1:4" x14ac:dyDescent="0.25">
      <c r="B13" s="83" t="s">
        <v>126</v>
      </c>
      <c r="C13" s="151">
        <v>547361.66999999993</v>
      </c>
      <c r="D13" s="151">
        <v>142898.70000000001</v>
      </c>
    </row>
    <row r="14" spans="1:4" x14ac:dyDescent="0.25">
      <c r="B14" s="134" t="s">
        <v>1</v>
      </c>
      <c r="C14" s="135">
        <f>SUM(C8:C13)</f>
        <v>12734389.949999999</v>
      </c>
      <c r="D14" s="135">
        <f>SUM(D8:D13)</f>
        <v>7160745.6599999992</v>
      </c>
    </row>
    <row r="15" spans="1:4" x14ac:dyDescent="0.25">
      <c r="B15" s="172" t="s">
        <v>2</v>
      </c>
      <c r="C15" s="137"/>
      <c r="D15" s="137"/>
    </row>
    <row r="16" spans="1:4" x14ac:dyDescent="0.25">
      <c r="B16" s="138" t="s">
        <v>137</v>
      </c>
      <c r="C16" s="139">
        <v>342609</v>
      </c>
      <c r="D16" s="139">
        <v>0</v>
      </c>
    </row>
    <row r="17" spans="2:5" x14ac:dyDescent="0.25">
      <c r="B17" s="140" t="s">
        <v>141</v>
      </c>
      <c r="C17" s="133">
        <v>1000000</v>
      </c>
      <c r="D17" s="133">
        <v>0</v>
      </c>
    </row>
    <row r="18" spans="2:5" x14ac:dyDescent="0.25">
      <c r="B18" s="140" t="s">
        <v>127</v>
      </c>
      <c r="C18" s="133">
        <v>0</v>
      </c>
      <c r="D18" s="133">
        <v>279853.69</v>
      </c>
    </row>
    <row r="19" spans="2:5" x14ac:dyDescent="0.25">
      <c r="B19" s="141" t="s">
        <v>128</v>
      </c>
      <c r="C19" s="133">
        <v>12673.508000000002</v>
      </c>
      <c r="D19" s="133">
        <v>8081.8500000000067</v>
      </c>
    </row>
    <row r="20" spans="2:5" x14ac:dyDescent="0.25">
      <c r="B20" s="141" t="s">
        <v>168</v>
      </c>
      <c r="C20" s="133">
        <v>402070.70999999996</v>
      </c>
      <c r="D20" s="133">
        <v>50426.6</v>
      </c>
    </row>
    <row r="21" spans="2:5" x14ac:dyDescent="0.25">
      <c r="B21" s="136" t="s">
        <v>40</v>
      </c>
      <c r="C21" s="137">
        <f>SUM(C16:C20)</f>
        <v>1757353.2179999999</v>
      </c>
      <c r="D21" s="137">
        <f>SUM(D18:D20)</f>
        <v>338362.14</v>
      </c>
    </row>
    <row r="22" spans="2:5" x14ac:dyDescent="0.25">
      <c r="B22" s="136" t="s">
        <v>3</v>
      </c>
      <c r="C22" s="142">
        <v>10977036.73</v>
      </c>
      <c r="D22" s="142">
        <f>+D14-D21</f>
        <v>6822383.5199999996</v>
      </c>
      <c r="E22" s="99"/>
    </row>
    <row r="23" spans="2:5" x14ac:dyDescent="0.25">
      <c r="B23" s="136" t="s">
        <v>4</v>
      </c>
      <c r="C23" s="143">
        <v>441</v>
      </c>
      <c r="D23" s="137">
        <v>272</v>
      </c>
    </row>
    <row r="24" spans="2:5" x14ac:dyDescent="0.25">
      <c r="B24" s="136" t="s">
        <v>5</v>
      </c>
      <c r="C24" s="185">
        <v>24891.24</v>
      </c>
      <c r="D24" s="185">
        <v>25082.29</v>
      </c>
    </row>
    <row r="25" spans="2:5" x14ac:dyDescent="0.25">
      <c r="D25" s="144"/>
    </row>
    <row r="26" spans="2:5" x14ac:dyDescent="0.25">
      <c r="B26" s="115" t="s">
        <v>161</v>
      </c>
      <c r="C26" s="115"/>
    </row>
    <row r="27" spans="2:5" x14ac:dyDescent="0.25">
      <c r="B27" s="60"/>
      <c r="C27" s="145"/>
      <c r="D27" s="115"/>
      <c r="E27" s="116"/>
    </row>
    <row r="28" spans="2:5" x14ac:dyDescent="0.25">
      <c r="C28" s="117"/>
      <c r="D28" s="116"/>
      <c r="E28" s="117"/>
    </row>
    <row r="29" spans="2:5" x14ac:dyDescent="0.25">
      <c r="C29" s="117"/>
      <c r="D29" s="117"/>
      <c r="E29" s="99"/>
    </row>
    <row r="30" spans="2:5" x14ac:dyDescent="0.25">
      <c r="C30" s="146"/>
      <c r="D30" s="117"/>
    </row>
    <row r="31" spans="2:5" x14ac:dyDescent="0.25">
      <c r="C31" s="147"/>
      <c r="D31" s="146"/>
    </row>
    <row r="32" spans="2:5" x14ac:dyDescent="0.25">
      <c r="D32" s="147"/>
    </row>
  </sheetData>
  <mergeCells count="4">
    <mergeCell ref="B2:D2"/>
    <mergeCell ref="B3:D3"/>
    <mergeCell ref="B4:D4"/>
    <mergeCell ref="B5:D5"/>
  </mergeCells>
  <hyperlinks>
    <hyperlink ref="A1" location="INDICE!A1" display="INDICE" xr:uid="{D012767D-BD93-40CB-9C7B-EBE1B4DAAA10}"/>
    <hyperlink ref="B10" location="'06'!A1" display="Inversiones ANEXO I" xr:uid="{249F7DEB-0652-4AE1-83E6-853CFE59165C}"/>
  </hyperlinks>
  <pageMargins left="0.7" right="0.7" top="0.75" bottom="0.75" header="0.3" footer="0.3"/>
  <pageSetup paperSize="9" orientation="portrait" r:id="rId1"/>
  <ignoredErrors>
    <ignoredError sqref="D14 C14 D2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D21"/>
  <sheetViews>
    <sheetView showGridLines="0" zoomScale="130" zoomScaleNormal="130" workbookViewId="0">
      <selection activeCell="C14" activeCellId="2" sqref="C12 C13 C14"/>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4" x14ac:dyDescent="0.25">
      <c r="A1" s="38" t="s">
        <v>56</v>
      </c>
    </row>
    <row r="2" spans="1:4" x14ac:dyDescent="0.25">
      <c r="B2" s="216" t="s">
        <v>54</v>
      </c>
      <c r="C2" s="216"/>
      <c r="D2" s="216"/>
    </row>
    <row r="3" spans="1:4" x14ac:dyDescent="0.25">
      <c r="B3" s="217" t="s">
        <v>42</v>
      </c>
      <c r="C3" s="217"/>
      <c r="D3" s="217"/>
    </row>
    <row r="4" spans="1:4" x14ac:dyDescent="0.25">
      <c r="B4" s="218" t="str">
        <f>+EAN!B4</f>
        <v>Correspondiente al 30/06/2025 con cifras comparativas al 30/06/2024</v>
      </c>
      <c r="C4" s="218"/>
      <c r="D4" s="218"/>
    </row>
    <row r="5" spans="1:4" x14ac:dyDescent="0.25">
      <c r="B5" s="218" t="s">
        <v>51</v>
      </c>
      <c r="C5" s="218"/>
      <c r="D5" s="218"/>
    </row>
    <row r="7" spans="1:4" s="60" customFormat="1" x14ac:dyDescent="0.25">
      <c r="B7" s="118" t="s">
        <v>6</v>
      </c>
      <c r="C7" s="130">
        <v>45838</v>
      </c>
      <c r="D7" s="131">
        <v>45473</v>
      </c>
    </row>
    <row r="8" spans="1:4" x14ac:dyDescent="0.25">
      <c r="B8" s="82" t="s">
        <v>148</v>
      </c>
      <c r="C8" s="91">
        <v>454243.22999999992</v>
      </c>
      <c r="D8" s="190">
        <v>313389.42000000004</v>
      </c>
    </row>
    <row r="9" spans="1:4" x14ac:dyDescent="0.25">
      <c r="B9" s="82" t="s">
        <v>117</v>
      </c>
      <c r="C9" s="93">
        <v>89.09</v>
      </c>
      <c r="D9" s="187">
        <v>0</v>
      </c>
    </row>
    <row r="10" spans="1:4" s="60" customFormat="1" x14ac:dyDescent="0.25">
      <c r="B10" s="105" t="s">
        <v>7</v>
      </c>
      <c r="C10" s="95">
        <f>SUM(C8:C9)</f>
        <v>454332.31999999995</v>
      </c>
      <c r="D10" s="188">
        <f>SUM(D8:D9)</f>
        <v>313389.42000000004</v>
      </c>
    </row>
    <row r="11" spans="1:4" s="60" customFormat="1" x14ac:dyDescent="0.25">
      <c r="B11" s="84" t="s">
        <v>8</v>
      </c>
      <c r="C11" s="128"/>
      <c r="D11" s="189"/>
    </row>
    <row r="12" spans="1:4" x14ac:dyDescent="0.25">
      <c r="B12" s="81" t="s">
        <v>162</v>
      </c>
      <c r="C12" s="91">
        <v>63625.27</v>
      </c>
      <c r="D12" s="190">
        <v>37371.919999999998</v>
      </c>
    </row>
    <row r="13" spans="1:4" x14ac:dyDescent="0.25">
      <c r="B13" s="85" t="s">
        <v>96</v>
      </c>
      <c r="C13" s="93">
        <v>15795.659999999996</v>
      </c>
      <c r="D13" s="187">
        <v>23124.27</v>
      </c>
    </row>
    <row r="14" spans="1:4" x14ac:dyDescent="0.25">
      <c r="B14" s="85" t="s">
        <v>149</v>
      </c>
      <c r="C14" s="93">
        <v>9961.82</v>
      </c>
      <c r="D14" s="187">
        <v>12565.6</v>
      </c>
    </row>
    <row r="15" spans="1:4" x14ac:dyDescent="0.25">
      <c r="B15" s="82" t="s">
        <v>150</v>
      </c>
      <c r="C15" s="94">
        <v>69507.409999999989</v>
      </c>
      <c r="D15" s="187">
        <v>17933.93</v>
      </c>
    </row>
    <row r="16" spans="1:4" s="60" customFormat="1" x14ac:dyDescent="0.25">
      <c r="B16" s="105" t="s">
        <v>10</v>
      </c>
      <c r="C16" s="95">
        <f>SUM(C12:C15)</f>
        <v>158890.15999999997</v>
      </c>
      <c r="D16" s="188">
        <f>SUM(D12:D15)</f>
        <v>90995.72</v>
      </c>
    </row>
    <row r="17" spans="2:4" s="60" customFormat="1" x14ac:dyDescent="0.25">
      <c r="B17" s="105" t="s">
        <v>11</v>
      </c>
      <c r="C17" s="95">
        <f>+C10-C16</f>
        <v>295442.15999999997</v>
      </c>
      <c r="D17" s="188">
        <f>+D10-D16</f>
        <v>222393.70000000004</v>
      </c>
    </row>
    <row r="19" spans="2:4" x14ac:dyDescent="0.25">
      <c r="B19" s="115" t="s">
        <v>161</v>
      </c>
      <c r="C19" s="115"/>
    </row>
    <row r="20" spans="2:4" x14ac:dyDescent="0.25">
      <c r="C20" s="116"/>
    </row>
    <row r="21" spans="2:4" x14ac:dyDescent="0.25">
      <c r="C21" s="116"/>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ignoredErrors>
    <ignoredError sqref="C10:D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3"/>
  <sheetViews>
    <sheetView showGridLines="0" zoomScale="130" zoomScaleNormal="130" workbookViewId="0">
      <selection activeCell="C11" sqref="C11"/>
    </sheetView>
  </sheetViews>
  <sheetFormatPr baseColWidth="10" defaultColWidth="11.42578125" defaultRowHeight="15" x14ac:dyDescent="0.25"/>
  <cols>
    <col min="1" max="1" width="3.5703125" style="1" customWidth="1"/>
    <col min="2" max="2" width="30.85546875" style="1" customWidth="1"/>
    <col min="3" max="4" width="20" style="1" customWidth="1"/>
    <col min="5" max="5" width="21.140625" style="1" bestFit="1" customWidth="1"/>
    <col min="6" max="6" width="3.5703125" style="1" customWidth="1"/>
    <col min="7" max="16384" width="11.42578125" style="1"/>
  </cols>
  <sheetData>
    <row r="1" spans="1:10" x14ac:dyDescent="0.25">
      <c r="A1" s="38" t="s">
        <v>56</v>
      </c>
    </row>
    <row r="2" spans="1:10" x14ac:dyDescent="0.25">
      <c r="B2" s="216" t="s">
        <v>54</v>
      </c>
      <c r="C2" s="216"/>
      <c r="D2" s="216"/>
      <c r="E2" s="216"/>
    </row>
    <row r="3" spans="1:10" x14ac:dyDescent="0.25">
      <c r="B3" s="217" t="s">
        <v>43</v>
      </c>
      <c r="C3" s="217"/>
      <c r="D3" s="217"/>
      <c r="E3" s="217"/>
    </row>
    <row r="4" spans="1:10" x14ac:dyDescent="0.25">
      <c r="B4" s="218" t="s">
        <v>183</v>
      </c>
      <c r="C4" s="218"/>
      <c r="D4" s="218"/>
      <c r="E4" s="218"/>
    </row>
    <row r="5" spans="1:10" x14ac:dyDescent="0.25">
      <c r="B5" s="218" t="s">
        <v>51</v>
      </c>
      <c r="C5" s="218"/>
      <c r="D5" s="218"/>
      <c r="E5" s="218"/>
    </row>
    <row r="7" spans="1:10" x14ac:dyDescent="0.25">
      <c r="B7" s="118" t="s">
        <v>12</v>
      </c>
      <c r="C7" s="118" t="s">
        <v>13</v>
      </c>
      <c r="D7" s="118" t="s">
        <v>14</v>
      </c>
      <c r="E7" s="119">
        <v>45657</v>
      </c>
    </row>
    <row r="8" spans="1:10" x14ac:dyDescent="0.25">
      <c r="B8" s="105" t="s">
        <v>15</v>
      </c>
      <c r="C8" s="95">
        <v>8139327.5300000012</v>
      </c>
      <c r="D8" s="95">
        <v>438653.83999999991</v>
      </c>
      <c r="E8" s="95">
        <v>8577981.370000001</v>
      </c>
      <c r="G8" s="120"/>
      <c r="H8" s="120"/>
      <c r="I8" s="120"/>
      <c r="J8" s="121"/>
    </row>
    <row r="9" spans="1:10" x14ac:dyDescent="0.25">
      <c r="B9" s="122" t="s">
        <v>16</v>
      </c>
      <c r="C9" s="123"/>
      <c r="D9" s="123"/>
      <c r="E9" s="123"/>
    </row>
    <row r="10" spans="1:10" x14ac:dyDescent="0.25">
      <c r="B10" s="82" t="s">
        <v>17</v>
      </c>
      <c r="C10" s="124">
        <v>2468488.1999999993</v>
      </c>
      <c r="D10" s="125"/>
      <c r="E10" s="125"/>
    </row>
    <row r="11" spans="1:10" x14ac:dyDescent="0.25">
      <c r="B11" s="82" t="s">
        <v>18</v>
      </c>
      <c r="C11" s="124">
        <v>0</v>
      </c>
      <c r="D11" s="125"/>
      <c r="E11" s="125"/>
    </row>
    <row r="12" spans="1:10" x14ac:dyDescent="0.25">
      <c r="B12" s="82" t="s">
        <v>92</v>
      </c>
      <c r="C12" s="124">
        <v>-364875</v>
      </c>
      <c r="D12" s="125"/>
      <c r="E12" s="125"/>
    </row>
    <row r="13" spans="1:10" x14ac:dyDescent="0.25">
      <c r="B13" s="126" t="s">
        <v>19</v>
      </c>
      <c r="C13" s="98">
        <v>2103613.1999999993</v>
      </c>
      <c r="D13" s="127"/>
      <c r="E13" s="127"/>
    </row>
    <row r="14" spans="1:10" x14ac:dyDescent="0.25">
      <c r="B14" s="220" t="s">
        <v>20</v>
      </c>
      <c r="C14" s="222">
        <f>+E8+C13</f>
        <v>10681594.57</v>
      </c>
      <c r="D14" s="222">
        <f>+EIE!C17</f>
        <v>295442.15999999997</v>
      </c>
      <c r="E14" s="122" t="s">
        <v>167</v>
      </c>
    </row>
    <row r="15" spans="1:10" x14ac:dyDescent="0.25">
      <c r="B15" s="221"/>
      <c r="C15" s="223"/>
      <c r="D15" s="223"/>
      <c r="E15" s="95">
        <f>+C14+D14</f>
        <v>10977036.73</v>
      </c>
    </row>
    <row r="17" spans="2:5" x14ac:dyDescent="0.25">
      <c r="B17" s="219" t="s">
        <v>161</v>
      </c>
      <c r="C17" s="219"/>
      <c r="D17" s="219"/>
      <c r="E17" s="219"/>
    </row>
    <row r="18" spans="2:5" x14ac:dyDescent="0.25">
      <c r="D18" s="116"/>
      <c r="E18" s="116"/>
    </row>
    <row r="19" spans="2:5" x14ac:dyDescent="0.25">
      <c r="D19" s="116"/>
    </row>
    <row r="20" spans="2:5" x14ac:dyDescent="0.25">
      <c r="C20" s="117"/>
    </row>
    <row r="21" spans="2:5" x14ac:dyDescent="0.25">
      <c r="C21" s="117"/>
      <c r="E21" s="174"/>
    </row>
    <row r="22" spans="2:5" x14ac:dyDescent="0.25">
      <c r="C22" s="117"/>
    </row>
    <row r="23" spans="2:5" x14ac:dyDescent="0.25">
      <c r="C23" s="116"/>
      <c r="D23" s="116"/>
    </row>
  </sheetData>
  <mergeCells count="8">
    <mergeCell ref="B2:E2"/>
    <mergeCell ref="B3:E3"/>
    <mergeCell ref="B4:E4"/>
    <mergeCell ref="B5:E5"/>
    <mergeCell ref="B17:E17"/>
    <mergeCell ref="B14:B15"/>
    <mergeCell ref="C14:C15"/>
    <mergeCell ref="D14:D15"/>
  </mergeCells>
  <hyperlinks>
    <hyperlink ref="A1" location="INDICE!A1" display="INDICE" xr:uid="{37C0860B-A200-43BA-BF9F-F5CECDCB33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E31"/>
  <sheetViews>
    <sheetView showGridLines="0" zoomScaleNormal="100" workbookViewId="0">
      <selection activeCell="C29" sqref="C29"/>
    </sheetView>
  </sheetViews>
  <sheetFormatPr baseColWidth="10" defaultColWidth="11.42578125" defaultRowHeight="15" x14ac:dyDescent="0.25"/>
  <cols>
    <col min="1" max="1" width="3.5703125" style="1" customWidth="1"/>
    <col min="2" max="2" width="59" style="1" customWidth="1"/>
    <col min="3" max="3" width="18.7109375" style="1" customWidth="1"/>
    <col min="4" max="4" width="20.7109375" style="191" bestFit="1" customWidth="1"/>
    <col min="5" max="5" width="3.5703125" style="1" customWidth="1"/>
    <col min="6" max="16384" width="11.42578125" style="1"/>
  </cols>
  <sheetData>
    <row r="1" spans="1:5" x14ac:dyDescent="0.25">
      <c r="A1" s="38" t="s">
        <v>56</v>
      </c>
    </row>
    <row r="2" spans="1:5" x14ac:dyDescent="0.25">
      <c r="B2" s="216" t="s">
        <v>54</v>
      </c>
      <c r="C2" s="216"/>
      <c r="D2" s="216"/>
    </row>
    <row r="3" spans="1:5" x14ac:dyDescent="0.25">
      <c r="B3" s="217" t="s">
        <v>44</v>
      </c>
      <c r="C3" s="217"/>
      <c r="D3" s="217"/>
    </row>
    <row r="4" spans="1:5" x14ac:dyDescent="0.25">
      <c r="B4" s="218" t="str">
        <f>+EIE!B4</f>
        <v>Correspondiente al 30/06/2025 con cifras comparativas al 30/06/2024</v>
      </c>
      <c r="C4" s="218"/>
      <c r="D4" s="218"/>
      <c r="E4" s="218"/>
    </row>
    <row r="5" spans="1:5" x14ac:dyDescent="0.25">
      <c r="B5" s="218" t="s">
        <v>51</v>
      </c>
      <c r="C5" s="218"/>
      <c r="D5" s="218"/>
    </row>
    <row r="7" spans="1:5" s="60" customFormat="1" x14ac:dyDescent="0.25">
      <c r="B7" s="43" t="s">
        <v>21</v>
      </c>
      <c r="C7" s="44">
        <f>+EIE!C7</f>
        <v>45838</v>
      </c>
      <c r="D7" s="44">
        <f>+EIE!D7</f>
        <v>45473</v>
      </c>
    </row>
    <row r="8" spans="1:5" s="60" customFormat="1" x14ac:dyDescent="0.25">
      <c r="B8" s="105" t="s">
        <v>30</v>
      </c>
      <c r="C8" s="95">
        <v>971359.94000000041</v>
      </c>
      <c r="D8" s="188">
        <v>72400.779999999912</v>
      </c>
    </row>
    <row r="9" spans="1:5" s="60" customFormat="1" x14ac:dyDescent="0.25">
      <c r="B9" s="106" t="s">
        <v>22</v>
      </c>
      <c r="C9" s="107"/>
      <c r="D9" s="192"/>
    </row>
    <row r="10" spans="1:5" s="60" customFormat="1" x14ac:dyDescent="0.25">
      <c r="B10" s="106" t="s">
        <v>23</v>
      </c>
      <c r="C10" s="108"/>
      <c r="D10" s="193"/>
    </row>
    <row r="11" spans="1:5" x14ac:dyDescent="0.25">
      <c r="B11" s="85" t="s">
        <v>138</v>
      </c>
      <c r="C11" s="93">
        <v>453645.52999999985</v>
      </c>
      <c r="D11" s="187">
        <v>280898.96999999997</v>
      </c>
    </row>
    <row r="12" spans="1:5" x14ac:dyDescent="0.25">
      <c r="B12" s="85" t="s">
        <v>169</v>
      </c>
      <c r="C12" s="93">
        <v>0</v>
      </c>
      <c r="D12" s="187">
        <v>1990.92</v>
      </c>
    </row>
    <row r="13" spans="1:5" x14ac:dyDescent="0.25">
      <c r="B13" s="85" t="s">
        <v>139</v>
      </c>
      <c r="C13" s="93">
        <v>-204329.48999999982</v>
      </c>
      <c r="D13" s="187">
        <v>0</v>
      </c>
    </row>
    <row r="14" spans="1:5" x14ac:dyDescent="0.25">
      <c r="B14" s="85" t="s">
        <v>158</v>
      </c>
      <c r="C14" s="93">
        <v>-1243745.58</v>
      </c>
      <c r="D14" s="187">
        <v>0</v>
      </c>
    </row>
    <row r="15" spans="1:5" x14ac:dyDescent="0.25">
      <c r="B15" s="85" t="s">
        <v>140</v>
      </c>
      <c r="C15" s="93">
        <v>-1000000</v>
      </c>
      <c r="D15" s="187">
        <v>0</v>
      </c>
    </row>
    <row r="16" spans="1:5" x14ac:dyDescent="0.25">
      <c r="B16" s="85" t="s">
        <v>159</v>
      </c>
      <c r="C16" s="93">
        <v>-432882.11999999918</v>
      </c>
      <c r="D16" s="187">
        <v>11024</v>
      </c>
    </row>
    <row r="17" spans="2:4" x14ac:dyDescent="0.25">
      <c r="B17" s="85" t="s">
        <v>160</v>
      </c>
      <c r="C17" s="93">
        <v>21644.109999999986</v>
      </c>
      <c r="D17" s="187">
        <v>-8026.1700000001001</v>
      </c>
    </row>
    <row r="18" spans="2:4" s="60" customFormat="1" x14ac:dyDescent="0.25">
      <c r="B18" s="109" t="s">
        <v>24</v>
      </c>
      <c r="C18" s="108">
        <v>0</v>
      </c>
      <c r="D18" s="193">
        <v>0</v>
      </c>
    </row>
    <row r="19" spans="2:4" x14ac:dyDescent="0.25">
      <c r="B19" s="85" t="s">
        <v>31</v>
      </c>
      <c r="C19" s="108">
        <v>-60098.351999999992</v>
      </c>
      <c r="D19" s="187">
        <v>-60696.199999999983</v>
      </c>
    </row>
    <row r="20" spans="2:4" s="41" customFormat="1" ht="30" x14ac:dyDescent="0.25">
      <c r="B20" s="111" t="s">
        <v>25</v>
      </c>
      <c r="C20" s="112">
        <f>SUM(C11:C19)</f>
        <v>-2465765.9019999993</v>
      </c>
      <c r="D20" s="194">
        <f>SUM(D9:D19)</f>
        <v>225191.51999999987</v>
      </c>
    </row>
    <row r="21" spans="2:4" ht="6.75" customHeight="1" x14ac:dyDescent="0.25">
      <c r="B21" s="85"/>
      <c r="C21" s="91">
        <v>0</v>
      </c>
      <c r="D21" s="190"/>
    </row>
    <row r="22" spans="2:4" s="60" customFormat="1" x14ac:dyDescent="0.25">
      <c r="B22" s="106" t="s">
        <v>26</v>
      </c>
      <c r="C22" s="108">
        <v>0</v>
      </c>
      <c r="D22" s="193"/>
    </row>
    <row r="23" spans="2:4" x14ac:dyDescent="0.25">
      <c r="B23" s="85" t="s">
        <v>27</v>
      </c>
      <c r="C23" s="93">
        <v>0</v>
      </c>
      <c r="D23" s="187">
        <v>0</v>
      </c>
    </row>
    <row r="24" spans="2:4" x14ac:dyDescent="0.25">
      <c r="B24" s="110" t="s">
        <v>92</v>
      </c>
      <c r="C24" s="93">
        <v>-364875</v>
      </c>
      <c r="D24" s="187">
        <v>-237999.99999999994</v>
      </c>
    </row>
    <row r="25" spans="2:4" x14ac:dyDescent="0.25">
      <c r="B25" s="85" t="s">
        <v>113</v>
      </c>
      <c r="C25" s="93">
        <v>-265495.42999999993</v>
      </c>
      <c r="D25" s="187">
        <v>0</v>
      </c>
    </row>
    <row r="26" spans="2:4" x14ac:dyDescent="0.25">
      <c r="B26" s="85" t="s">
        <v>17</v>
      </c>
      <c r="C26" s="94">
        <v>2468488.1999999993</v>
      </c>
      <c r="D26" s="195">
        <v>0</v>
      </c>
    </row>
    <row r="27" spans="2:4" s="39" customFormat="1" ht="30" x14ac:dyDescent="0.25">
      <c r="B27" s="113" t="s">
        <v>28</v>
      </c>
      <c r="C27" s="112">
        <f>SUM(C23:C26)</f>
        <v>1838117.7699999993</v>
      </c>
      <c r="D27" s="194">
        <f>SUM(D23:D26)</f>
        <v>-237999.99999999994</v>
      </c>
    </row>
    <row r="28" spans="2:4" ht="6.75" customHeight="1" x14ac:dyDescent="0.25">
      <c r="B28" s="85"/>
      <c r="C28" s="114"/>
      <c r="D28" s="196"/>
    </row>
    <row r="29" spans="2:4" s="60" customFormat="1" x14ac:dyDescent="0.25">
      <c r="B29" s="105" t="s">
        <v>29</v>
      </c>
      <c r="C29" s="173">
        <f>+C8+C20+C27</f>
        <v>343711.80800000043</v>
      </c>
      <c r="D29" s="173">
        <f>+D8+D20+D27</f>
        <v>59592.299999999872</v>
      </c>
    </row>
    <row r="31" spans="2:4" x14ac:dyDescent="0.25">
      <c r="B31" s="219" t="s">
        <v>161</v>
      </c>
      <c r="C31" s="219"/>
      <c r="D31" s="219"/>
    </row>
  </sheetData>
  <mergeCells count="5">
    <mergeCell ref="B2:D2"/>
    <mergeCell ref="B3:D3"/>
    <mergeCell ref="B5:D5"/>
    <mergeCell ref="B31:D31"/>
    <mergeCell ref="B4:E4"/>
  </mergeCells>
  <hyperlinks>
    <hyperlink ref="A1" location="INDICE!A1" display="INDICE" xr:uid="{1DF3464F-69F6-4EBF-B426-D66A3EBFD213}"/>
  </hyperlinks>
  <pageMargins left="0.7" right="0.7" top="0.75" bottom="0.75" header="0.3" footer="0.3"/>
  <ignoredErrors>
    <ignoredError sqref="D20 C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L229"/>
  <sheetViews>
    <sheetView showGridLines="0" topLeftCell="A144" zoomScale="115" zoomScaleNormal="115" workbookViewId="0">
      <selection activeCell="C119" sqref="C119"/>
    </sheetView>
  </sheetViews>
  <sheetFormatPr baseColWidth="10" defaultColWidth="11.42578125" defaultRowHeight="15" x14ac:dyDescent="0.25"/>
  <cols>
    <col min="1" max="1" width="3.5703125" style="1" customWidth="1"/>
    <col min="2" max="2" width="35" style="1" customWidth="1"/>
    <col min="3" max="5" width="19.28515625" style="1" customWidth="1"/>
    <col min="6" max="6" width="25" style="1" bestFit="1" customWidth="1"/>
    <col min="7" max="9" width="17.42578125" style="1" customWidth="1"/>
    <col min="10" max="10" width="13.42578125" style="1" customWidth="1"/>
    <col min="11" max="11" width="11.42578125" style="1"/>
    <col min="12" max="12" width="13.140625" style="1" bestFit="1" customWidth="1"/>
    <col min="13" max="16384" width="11.42578125" style="1"/>
  </cols>
  <sheetData>
    <row r="1" spans="1:6" x14ac:dyDescent="0.25">
      <c r="A1" s="38" t="s">
        <v>56</v>
      </c>
    </row>
    <row r="2" spans="1:6" x14ac:dyDescent="0.25">
      <c r="B2" s="216" t="s">
        <v>54</v>
      </c>
      <c r="C2" s="216"/>
      <c r="D2" s="216"/>
      <c r="E2" s="216"/>
      <c r="F2" s="216"/>
    </row>
    <row r="3" spans="1:6" x14ac:dyDescent="0.25">
      <c r="B3" s="225" t="s">
        <v>45</v>
      </c>
      <c r="C3" s="225"/>
      <c r="D3" s="225"/>
      <c r="E3" s="225"/>
      <c r="F3" s="225"/>
    </row>
    <row r="4" spans="1:6" x14ac:dyDescent="0.25">
      <c r="B4" s="226" t="s">
        <v>46</v>
      </c>
      <c r="C4" s="226"/>
      <c r="D4" s="226"/>
      <c r="E4" s="226"/>
      <c r="F4" s="226"/>
    </row>
    <row r="5" spans="1:6" ht="16.5" customHeight="1" x14ac:dyDescent="0.25">
      <c r="B5" s="227" t="s">
        <v>109</v>
      </c>
      <c r="C5" s="227"/>
      <c r="D5" s="227"/>
      <c r="E5" s="227"/>
      <c r="F5" s="227"/>
    </row>
    <row r="6" spans="1:6" x14ac:dyDescent="0.25">
      <c r="B6" s="227"/>
      <c r="C6" s="227"/>
      <c r="D6" s="227"/>
      <c r="E6" s="227"/>
      <c r="F6" s="227"/>
    </row>
    <row r="7" spans="1:6" x14ac:dyDescent="0.25">
      <c r="B7" s="227"/>
      <c r="C7" s="227"/>
      <c r="D7" s="227"/>
      <c r="E7" s="227"/>
      <c r="F7" s="227"/>
    </row>
    <row r="8" spans="1:6" x14ac:dyDescent="0.25">
      <c r="B8" s="227"/>
      <c r="C8" s="227"/>
      <c r="D8" s="227"/>
      <c r="E8" s="227"/>
      <c r="F8" s="227"/>
    </row>
    <row r="9" spans="1:6" x14ac:dyDescent="0.25">
      <c r="B9" s="227"/>
      <c r="C9" s="227"/>
      <c r="D9" s="227"/>
      <c r="E9" s="227"/>
      <c r="F9" s="227"/>
    </row>
    <row r="10" spans="1:6" x14ac:dyDescent="0.25">
      <c r="B10" s="227"/>
      <c r="C10" s="227"/>
      <c r="D10" s="227"/>
      <c r="E10" s="227"/>
      <c r="F10" s="227"/>
    </row>
    <row r="11" spans="1:6" ht="23.25" customHeight="1" x14ac:dyDescent="0.25">
      <c r="B11" s="227"/>
      <c r="C11" s="227"/>
      <c r="D11" s="227"/>
      <c r="E11" s="227"/>
      <c r="F11" s="227"/>
    </row>
    <row r="13" spans="1:6" x14ac:dyDescent="0.25">
      <c r="B13" s="226" t="s">
        <v>47</v>
      </c>
      <c r="C13" s="226"/>
      <c r="D13" s="226"/>
      <c r="E13" s="226"/>
      <c r="F13" s="226"/>
    </row>
    <row r="15" spans="1:6" x14ac:dyDescent="0.25">
      <c r="B15" s="226" t="s">
        <v>48</v>
      </c>
      <c r="C15" s="226"/>
      <c r="D15" s="226"/>
      <c r="E15" s="226"/>
      <c r="F15" s="226"/>
    </row>
    <row r="16" spans="1:6" x14ac:dyDescent="0.25">
      <c r="B16" s="229" t="s">
        <v>110</v>
      </c>
      <c r="C16" s="229"/>
      <c r="D16" s="229"/>
      <c r="E16" s="229"/>
      <c r="F16" s="229"/>
    </row>
    <row r="17" spans="2:6" x14ac:dyDescent="0.25">
      <c r="B17" s="229"/>
      <c r="C17" s="229"/>
      <c r="D17" s="229"/>
      <c r="E17" s="229"/>
      <c r="F17" s="229"/>
    </row>
    <row r="18" spans="2:6" x14ac:dyDescent="0.25">
      <c r="B18" s="229"/>
      <c r="C18" s="229"/>
      <c r="D18" s="229"/>
      <c r="E18" s="229"/>
      <c r="F18" s="229"/>
    </row>
    <row r="19" spans="2:6" x14ac:dyDescent="0.25">
      <c r="B19" s="229"/>
      <c r="C19" s="229"/>
      <c r="D19" s="229"/>
      <c r="E19" s="229"/>
      <c r="F19" s="229"/>
    </row>
    <row r="20" spans="2:6" x14ac:dyDescent="0.25">
      <c r="B20" s="229"/>
      <c r="C20" s="229"/>
      <c r="D20" s="229"/>
      <c r="E20" s="229"/>
      <c r="F20" s="229"/>
    </row>
    <row r="21" spans="2:6" x14ac:dyDescent="0.25">
      <c r="B21" s="229"/>
      <c r="C21" s="229"/>
      <c r="D21" s="229"/>
      <c r="E21" s="229"/>
      <c r="F21" s="229"/>
    </row>
    <row r="22" spans="2:6" x14ac:dyDescent="0.25">
      <c r="B22" s="229"/>
      <c r="C22" s="229"/>
      <c r="D22" s="229"/>
      <c r="E22" s="229"/>
      <c r="F22" s="229"/>
    </row>
    <row r="23" spans="2:6" x14ac:dyDescent="0.25">
      <c r="B23" s="229"/>
      <c r="C23" s="229"/>
      <c r="D23" s="229"/>
      <c r="E23" s="229"/>
      <c r="F23" s="229"/>
    </row>
    <row r="24" spans="2:6" x14ac:dyDescent="0.25">
      <c r="B24" s="229"/>
      <c r="C24" s="229"/>
      <c r="D24" s="229"/>
      <c r="E24" s="229"/>
      <c r="F24" s="229"/>
    </row>
    <row r="25" spans="2:6" x14ac:dyDescent="0.25">
      <c r="B25" s="229"/>
      <c r="C25" s="229"/>
      <c r="D25" s="229"/>
      <c r="E25" s="229"/>
      <c r="F25" s="229"/>
    </row>
    <row r="26" spans="2:6" x14ac:dyDescent="0.25">
      <c r="B26" s="229"/>
      <c r="C26" s="229"/>
      <c r="D26" s="229"/>
      <c r="E26" s="229"/>
      <c r="F26" s="229"/>
    </row>
    <row r="27" spans="2:6" x14ac:dyDescent="0.25">
      <c r="B27" s="229"/>
      <c r="C27" s="229"/>
      <c r="D27" s="229"/>
      <c r="E27" s="229"/>
      <c r="F27" s="229"/>
    </row>
    <row r="28" spans="2:6" x14ac:dyDescent="0.25">
      <c r="B28" s="229"/>
      <c r="C28" s="229"/>
      <c r="D28" s="229"/>
      <c r="E28" s="229"/>
      <c r="F28" s="229"/>
    </row>
    <row r="29" spans="2:6" x14ac:dyDescent="0.25">
      <c r="B29" s="229"/>
      <c r="C29" s="229"/>
      <c r="D29" s="229"/>
      <c r="E29" s="229"/>
      <c r="F29" s="229"/>
    </row>
    <row r="30" spans="2:6" x14ac:dyDescent="0.25">
      <c r="B30" s="229"/>
      <c r="C30" s="229"/>
      <c r="D30" s="229"/>
      <c r="E30" s="229"/>
      <c r="F30" s="229"/>
    </row>
    <row r="31" spans="2:6" x14ac:dyDescent="0.25">
      <c r="B31" s="229"/>
      <c r="C31" s="229"/>
      <c r="D31" s="229"/>
      <c r="E31" s="229"/>
      <c r="F31" s="229"/>
    </row>
    <row r="32" spans="2:6" x14ac:dyDescent="0.25">
      <c r="B32" s="229"/>
      <c r="C32" s="229"/>
      <c r="D32" s="229"/>
      <c r="E32" s="229"/>
      <c r="F32" s="229"/>
    </row>
    <row r="33" spans="2:6" x14ac:dyDescent="0.25">
      <c r="B33" s="229"/>
      <c r="C33" s="229"/>
      <c r="D33" s="229"/>
      <c r="E33" s="229"/>
      <c r="F33" s="229"/>
    </row>
    <row r="34" spans="2:6" x14ac:dyDescent="0.25">
      <c r="B34" s="229"/>
      <c r="C34" s="229"/>
      <c r="D34" s="229"/>
      <c r="E34" s="229"/>
      <c r="F34" s="229"/>
    </row>
    <row r="35" spans="2:6" x14ac:dyDescent="0.25">
      <c r="B35" s="229"/>
      <c r="C35" s="229"/>
      <c r="D35" s="229"/>
      <c r="E35" s="229"/>
      <c r="F35" s="229"/>
    </row>
    <row r="36" spans="2:6" x14ac:dyDescent="0.25">
      <c r="B36" s="229"/>
      <c r="C36" s="229"/>
      <c r="D36" s="229"/>
      <c r="E36" s="229"/>
      <c r="F36" s="229"/>
    </row>
    <row r="37" spans="2:6" x14ac:dyDescent="0.25">
      <c r="B37" s="229"/>
      <c r="C37" s="229"/>
      <c r="D37" s="229"/>
      <c r="E37" s="229"/>
      <c r="F37" s="229"/>
    </row>
    <row r="38" spans="2:6" x14ac:dyDescent="0.25">
      <c r="B38" s="229"/>
      <c r="C38" s="229"/>
      <c r="D38" s="229"/>
      <c r="E38" s="229"/>
      <c r="F38" s="229"/>
    </row>
    <row r="39" spans="2:6" x14ac:dyDescent="0.25">
      <c r="B39" s="229"/>
      <c r="C39" s="229"/>
      <c r="D39" s="229"/>
      <c r="E39" s="229"/>
      <c r="F39" s="229"/>
    </row>
    <row r="40" spans="2:6" x14ac:dyDescent="0.25">
      <c r="B40" s="229"/>
      <c r="C40" s="229"/>
      <c r="D40" s="229"/>
      <c r="E40" s="229"/>
      <c r="F40" s="229"/>
    </row>
    <row r="41" spans="2:6" x14ac:dyDescent="0.25">
      <c r="B41" s="229"/>
      <c r="C41" s="229"/>
      <c r="D41" s="229"/>
      <c r="E41" s="229"/>
      <c r="F41" s="229"/>
    </row>
    <row r="42" spans="2:6" x14ac:dyDescent="0.25">
      <c r="B42" s="229"/>
      <c r="C42" s="229"/>
      <c r="D42" s="229"/>
      <c r="E42" s="229"/>
      <c r="F42" s="229"/>
    </row>
    <row r="43" spans="2:6" x14ac:dyDescent="0.25">
      <c r="B43" s="229"/>
      <c r="C43" s="229"/>
      <c r="D43" s="229"/>
      <c r="E43" s="229"/>
      <c r="F43" s="229"/>
    </row>
    <row r="44" spans="2:6" x14ac:dyDescent="0.25">
      <c r="B44" s="226" t="s">
        <v>57</v>
      </c>
      <c r="C44" s="226"/>
      <c r="D44" s="226"/>
      <c r="E44" s="226"/>
      <c r="F44" s="226"/>
    </row>
    <row r="45" spans="2:6" x14ac:dyDescent="0.25">
      <c r="B45" s="229" t="s">
        <v>112</v>
      </c>
      <c r="C45" s="229"/>
      <c r="D45" s="229"/>
      <c r="E45" s="229"/>
      <c r="F45" s="229"/>
    </row>
    <row r="46" spans="2:6" x14ac:dyDescent="0.25">
      <c r="B46" s="229"/>
      <c r="C46" s="229"/>
      <c r="D46" s="229"/>
      <c r="E46" s="229"/>
      <c r="F46" s="229"/>
    </row>
    <row r="47" spans="2:6" x14ac:dyDescent="0.25">
      <c r="B47" s="40"/>
      <c r="C47" s="40"/>
      <c r="D47" s="40"/>
      <c r="E47" s="40"/>
      <c r="F47" s="40"/>
    </row>
    <row r="48" spans="2:6" x14ac:dyDescent="0.25">
      <c r="B48" s="228" t="s">
        <v>58</v>
      </c>
      <c r="C48" s="228"/>
      <c r="D48" s="228"/>
      <c r="E48" s="228"/>
      <c r="F48" s="228"/>
    </row>
    <row r="50" spans="2:6" x14ac:dyDescent="0.25">
      <c r="B50" s="229" t="s">
        <v>114</v>
      </c>
      <c r="C50" s="229"/>
      <c r="D50" s="229"/>
      <c r="E50" s="229"/>
      <c r="F50" s="229"/>
    </row>
    <row r="51" spans="2:6" x14ac:dyDescent="0.25">
      <c r="B51" s="229"/>
      <c r="C51" s="229"/>
      <c r="D51" s="229"/>
      <c r="E51" s="229"/>
      <c r="F51" s="229"/>
    </row>
    <row r="52" spans="2:6" ht="24.6" customHeight="1" x14ac:dyDescent="0.25">
      <c r="B52" s="229"/>
      <c r="C52" s="229"/>
      <c r="D52" s="229"/>
      <c r="E52" s="229"/>
      <c r="F52" s="229"/>
    </row>
    <row r="53" spans="2:6" x14ac:dyDescent="0.25">
      <c r="B53" s="229" t="s">
        <v>170</v>
      </c>
      <c r="C53" s="229"/>
      <c r="D53" s="229"/>
      <c r="E53" s="229"/>
      <c r="F53" s="229"/>
    </row>
    <row r="54" spans="2:6" x14ac:dyDescent="0.25">
      <c r="B54" s="229"/>
      <c r="C54" s="229"/>
      <c r="D54" s="229"/>
      <c r="E54" s="229"/>
      <c r="F54" s="229"/>
    </row>
    <row r="55" spans="2:6" x14ac:dyDescent="0.25">
      <c r="B55" s="229" t="s">
        <v>108</v>
      </c>
      <c r="C55" s="229"/>
      <c r="D55" s="229"/>
      <c r="E55" s="229"/>
      <c r="F55" s="229"/>
    </row>
    <row r="56" spans="2:6" x14ac:dyDescent="0.25">
      <c r="B56" s="229"/>
      <c r="C56" s="229"/>
      <c r="D56" s="229"/>
      <c r="E56" s="229"/>
      <c r="F56" s="229"/>
    </row>
    <row r="57" spans="2:6" x14ac:dyDescent="0.25">
      <c r="B57" s="229" t="s">
        <v>61</v>
      </c>
      <c r="C57" s="229"/>
      <c r="D57" s="229"/>
      <c r="E57" s="229"/>
      <c r="F57" s="229"/>
    </row>
    <row r="58" spans="2:6" x14ac:dyDescent="0.25">
      <c r="B58" s="229"/>
      <c r="C58" s="229"/>
      <c r="D58" s="229"/>
      <c r="E58" s="229"/>
      <c r="F58" s="229"/>
    </row>
    <row r="59" spans="2:6" x14ac:dyDescent="0.25">
      <c r="B59" s="224" t="s">
        <v>62</v>
      </c>
      <c r="C59" s="224"/>
      <c r="D59" s="224"/>
      <c r="E59" s="224"/>
      <c r="F59" s="224"/>
    </row>
    <row r="60" spans="2:6" x14ac:dyDescent="0.25">
      <c r="B60" s="224"/>
      <c r="C60" s="224"/>
      <c r="D60" s="224"/>
      <c r="E60" s="224"/>
      <c r="F60" s="224"/>
    </row>
    <row r="61" spans="2:6" x14ac:dyDescent="0.25">
      <c r="B61" s="42"/>
      <c r="C61" s="42"/>
      <c r="D61" s="42"/>
      <c r="E61" s="42"/>
      <c r="F61" s="42"/>
    </row>
    <row r="62" spans="2:6" x14ac:dyDescent="0.25">
      <c r="B62" s="43" t="s">
        <v>21</v>
      </c>
      <c r="C62" s="44">
        <v>45838</v>
      </c>
      <c r="D62" s="44">
        <v>45657</v>
      </c>
      <c r="E62" s="44">
        <v>45473</v>
      </c>
    </row>
    <row r="63" spans="2:6" x14ac:dyDescent="0.25">
      <c r="B63" s="45" t="s">
        <v>59</v>
      </c>
      <c r="C63" s="46">
        <v>7790.75</v>
      </c>
      <c r="D63" s="46">
        <v>7812.22</v>
      </c>
      <c r="E63" s="46">
        <v>7533.98</v>
      </c>
    </row>
    <row r="64" spans="2:6" x14ac:dyDescent="0.25">
      <c r="B64" s="45" t="s">
        <v>60</v>
      </c>
      <c r="C64" s="46">
        <v>7807.41</v>
      </c>
      <c r="D64" s="46">
        <v>7843.41</v>
      </c>
      <c r="E64" s="46">
        <v>7543.01</v>
      </c>
    </row>
    <row r="66" spans="2:9" x14ac:dyDescent="0.25">
      <c r="B66" s="240" t="s">
        <v>184</v>
      </c>
      <c r="C66" s="241"/>
      <c r="D66" s="241"/>
      <c r="E66" s="241"/>
      <c r="H66" s="117"/>
    </row>
    <row r="67" spans="2:9" x14ac:dyDescent="0.25">
      <c r="B67" s="208" t="s">
        <v>21</v>
      </c>
      <c r="C67" s="242">
        <v>45838</v>
      </c>
      <c r="D67" s="242">
        <v>45473</v>
      </c>
      <c r="E67" s="243">
        <v>45657</v>
      </c>
      <c r="H67" s="117"/>
    </row>
    <row r="68" spans="2:9" x14ac:dyDescent="0.25">
      <c r="B68" s="244" t="s">
        <v>185</v>
      </c>
      <c r="C68" s="245">
        <v>7784.15</v>
      </c>
      <c r="D68" s="245">
        <v>7539.62</v>
      </c>
      <c r="E68" s="246">
        <v>7831.26</v>
      </c>
      <c r="H68" s="117"/>
    </row>
    <row r="69" spans="2:9" x14ac:dyDescent="0.25">
      <c r="B69" s="209"/>
      <c r="C69" s="241"/>
      <c r="D69" s="241"/>
      <c r="E69" s="241"/>
      <c r="H69" s="117"/>
    </row>
    <row r="70" spans="2:9" x14ac:dyDescent="0.25">
      <c r="B70" s="227" t="s">
        <v>186</v>
      </c>
      <c r="C70" s="227"/>
      <c r="D70" s="227"/>
      <c r="E70" s="227"/>
      <c r="F70" s="227"/>
      <c r="G70" s="227"/>
      <c r="H70" s="227"/>
      <c r="I70" s="227"/>
    </row>
    <row r="71" spans="2:9" x14ac:dyDescent="0.25">
      <c r="B71" s="227"/>
      <c r="C71" s="227"/>
      <c r="D71" s="227"/>
      <c r="E71" s="227"/>
      <c r="F71" s="227"/>
      <c r="G71" s="227"/>
      <c r="H71" s="227"/>
      <c r="I71" s="227"/>
    </row>
    <row r="72" spans="2:9" x14ac:dyDescent="0.25">
      <c r="B72" s="227"/>
      <c r="C72" s="227"/>
      <c r="D72" s="227"/>
      <c r="E72" s="227"/>
      <c r="F72" s="227"/>
      <c r="G72" s="227"/>
      <c r="H72" s="227"/>
      <c r="I72" s="227"/>
    </row>
    <row r="74" spans="2:9" x14ac:dyDescent="0.25">
      <c r="B74" s="226" t="s">
        <v>63</v>
      </c>
      <c r="C74" s="226"/>
      <c r="D74" s="226"/>
      <c r="E74" s="226"/>
      <c r="F74" s="226"/>
    </row>
    <row r="76" spans="2:9" x14ac:dyDescent="0.25">
      <c r="B76" s="230" t="s">
        <v>64</v>
      </c>
      <c r="C76" s="232" t="s">
        <v>65</v>
      </c>
      <c r="D76" s="233"/>
      <c r="E76" s="230" t="s">
        <v>66</v>
      </c>
      <c r="F76" s="230" t="s">
        <v>171</v>
      </c>
    </row>
    <row r="77" spans="2:9" x14ac:dyDescent="0.25">
      <c r="B77" s="231"/>
      <c r="C77" s="47" t="s">
        <v>67</v>
      </c>
      <c r="D77" s="48" t="s">
        <v>68</v>
      </c>
      <c r="E77" s="234"/>
      <c r="F77" s="234"/>
    </row>
    <row r="78" spans="2:9" x14ac:dyDescent="0.25">
      <c r="B78" s="49" t="s">
        <v>69</v>
      </c>
      <c r="C78" s="50"/>
      <c r="D78" s="51"/>
      <c r="E78" s="51"/>
      <c r="F78" s="51"/>
    </row>
    <row r="79" spans="2:9" x14ac:dyDescent="0.25">
      <c r="B79" s="52" t="s">
        <v>70</v>
      </c>
      <c r="C79" s="53" t="s">
        <v>71</v>
      </c>
      <c r="D79" s="54">
        <v>343711.81000000029</v>
      </c>
      <c r="E79" s="54">
        <f>+C68</f>
        <v>7784.15</v>
      </c>
      <c r="F79" s="55">
        <f>+D79*E79</f>
        <v>2675504285.811502</v>
      </c>
    </row>
    <row r="80" spans="2:9" x14ac:dyDescent="0.25">
      <c r="B80" s="52" t="s">
        <v>49</v>
      </c>
      <c r="C80" s="53" t="s">
        <v>71</v>
      </c>
      <c r="D80" s="54">
        <v>10191985.869999999</v>
      </c>
      <c r="E80" s="54">
        <f>+E79</f>
        <v>7784.15</v>
      </c>
      <c r="F80" s="55">
        <f t="shared" ref="F80:F83" si="0">+D80*E80</f>
        <v>79335946809.960495</v>
      </c>
    </row>
    <row r="81" spans="2:6" x14ac:dyDescent="0.25">
      <c r="B81" s="52" t="s">
        <v>118</v>
      </c>
      <c r="C81" s="53" t="s">
        <v>71</v>
      </c>
      <c r="D81" s="54">
        <v>5952</v>
      </c>
      <c r="E81" s="54">
        <f t="shared" ref="E81:E83" si="1">+E80</f>
        <v>7784.15</v>
      </c>
      <c r="F81" s="55">
        <f t="shared" si="0"/>
        <v>46331260.799999997</v>
      </c>
    </row>
    <row r="82" spans="2:6" x14ac:dyDescent="0.25">
      <c r="B82" s="52" t="s">
        <v>119</v>
      </c>
      <c r="C82" s="53" t="s">
        <v>71</v>
      </c>
      <c r="D82" s="54">
        <v>948994.69</v>
      </c>
      <c r="E82" s="54">
        <f t="shared" si="1"/>
        <v>7784.15</v>
      </c>
      <c r="F82" s="55">
        <f t="shared" si="0"/>
        <v>7387117016.1634989</v>
      </c>
    </row>
    <row r="83" spans="2:6" x14ac:dyDescent="0.25">
      <c r="B83" s="52" t="s">
        <v>158</v>
      </c>
      <c r="C83" s="53" t="s">
        <v>71</v>
      </c>
      <c r="D83" s="54">
        <v>1243745.58</v>
      </c>
      <c r="E83" s="54">
        <f t="shared" si="1"/>
        <v>7784.15</v>
      </c>
      <c r="F83" s="55">
        <f t="shared" si="0"/>
        <v>9681502156.5569992</v>
      </c>
    </row>
    <row r="84" spans="2:6" s="60" customFormat="1" x14ac:dyDescent="0.25">
      <c r="B84" s="56" t="s">
        <v>98</v>
      </c>
      <c r="C84" s="57"/>
      <c r="D84" s="58">
        <v>12734389.949999999</v>
      </c>
      <c r="E84" s="58"/>
      <c r="F84" s="59">
        <f>SUM(F79:F83)</f>
        <v>99126401529.292511</v>
      </c>
    </row>
    <row r="85" spans="2:6" x14ac:dyDescent="0.25">
      <c r="B85" s="61" t="s">
        <v>72</v>
      </c>
      <c r="C85" s="51"/>
      <c r="D85" s="62"/>
      <c r="E85" s="63"/>
      <c r="F85" s="55"/>
    </row>
    <row r="86" spans="2:6" x14ac:dyDescent="0.25">
      <c r="B86" s="64" t="s">
        <v>120</v>
      </c>
      <c r="C86" s="65" t="s">
        <v>71</v>
      </c>
      <c r="D86" s="54">
        <v>393100.10800000001</v>
      </c>
      <c r="E86" s="63">
        <f>+E83</f>
        <v>7784.15</v>
      </c>
      <c r="F86" s="55">
        <f>+D86*E86</f>
        <v>3059950205.6882</v>
      </c>
    </row>
    <row r="87" spans="2:6" x14ac:dyDescent="0.25">
      <c r="B87" s="64" t="s">
        <v>97</v>
      </c>
      <c r="C87" s="65" t="s">
        <v>71</v>
      </c>
      <c r="D87" s="54">
        <v>0</v>
      </c>
      <c r="E87" s="63">
        <f>+E86</f>
        <v>7784.15</v>
      </c>
      <c r="F87" s="55">
        <f t="shared" ref="F87:F89" si="2">+D87*E87</f>
        <v>0</v>
      </c>
    </row>
    <row r="88" spans="2:6" x14ac:dyDescent="0.25">
      <c r="B88" s="64" t="s">
        <v>121</v>
      </c>
      <c r="C88" s="65" t="s">
        <v>71</v>
      </c>
      <c r="D88" s="54">
        <v>1021644.11</v>
      </c>
      <c r="E88" s="63">
        <f t="shared" ref="E88:E89" si="3">+E87</f>
        <v>7784.15</v>
      </c>
      <c r="F88" s="55">
        <f t="shared" si="2"/>
        <v>7952630998.8564997</v>
      </c>
    </row>
    <row r="89" spans="2:6" x14ac:dyDescent="0.25">
      <c r="B89" s="64" t="s">
        <v>122</v>
      </c>
      <c r="C89" s="65" t="s">
        <v>71</v>
      </c>
      <c r="D89" s="54">
        <v>342609</v>
      </c>
      <c r="E89" s="63">
        <f t="shared" si="3"/>
        <v>7784.15</v>
      </c>
      <c r="F89" s="55">
        <f t="shared" si="2"/>
        <v>2666919847.3499999</v>
      </c>
    </row>
    <row r="90" spans="2:6" x14ac:dyDescent="0.25">
      <c r="B90" s="66" t="s">
        <v>40</v>
      </c>
      <c r="C90" s="67" t="s">
        <v>71</v>
      </c>
      <c r="D90" s="58">
        <v>1757353.2179999999</v>
      </c>
      <c r="E90" s="68"/>
      <c r="F90" s="59">
        <f>SUM(F86:F89)</f>
        <v>13679501051.894701</v>
      </c>
    </row>
    <row r="91" spans="2:6" x14ac:dyDescent="0.25">
      <c r="B91" s="69" t="s">
        <v>99</v>
      </c>
      <c r="C91" s="70" t="s">
        <v>71</v>
      </c>
      <c r="D91" s="71">
        <f>+D84-D90</f>
        <v>10977036.731999999</v>
      </c>
      <c r="E91" s="72"/>
      <c r="F91" s="73"/>
    </row>
    <row r="93" spans="2:6" x14ac:dyDescent="0.25">
      <c r="B93" s="226" t="s">
        <v>115</v>
      </c>
      <c r="C93" s="226"/>
      <c r="D93" s="226"/>
      <c r="E93" s="226"/>
      <c r="F93" s="226"/>
    </row>
    <row r="95" spans="2:6" x14ac:dyDescent="0.25">
      <c r="B95" s="1" t="s">
        <v>116</v>
      </c>
    </row>
    <row r="97" spans="2:6" x14ac:dyDescent="0.25">
      <c r="B97" s="235" t="s">
        <v>163</v>
      </c>
      <c r="C97" s="235"/>
      <c r="D97" s="235"/>
      <c r="E97" s="235"/>
      <c r="F97" s="235"/>
    </row>
    <row r="98" spans="2:6" x14ac:dyDescent="0.25">
      <c r="B98" s="74"/>
      <c r="C98" s="74"/>
      <c r="D98" s="74"/>
      <c r="E98" s="74"/>
      <c r="F98" s="74"/>
    </row>
    <row r="99" spans="2:6" x14ac:dyDescent="0.25">
      <c r="B99" s="224" t="s">
        <v>156</v>
      </c>
      <c r="C99" s="224"/>
      <c r="D99" s="224"/>
      <c r="E99" s="224"/>
      <c r="F99" s="224"/>
    </row>
    <row r="100" spans="2:6" x14ac:dyDescent="0.25">
      <c r="B100" s="224"/>
      <c r="C100" s="224"/>
      <c r="D100" s="224"/>
      <c r="E100" s="224"/>
      <c r="F100" s="224"/>
    </row>
    <row r="101" spans="2:6" x14ac:dyDescent="0.25">
      <c r="B101" s="224"/>
      <c r="C101" s="224"/>
      <c r="D101" s="224"/>
      <c r="E101" s="224"/>
      <c r="F101" s="224"/>
    </row>
    <row r="103" spans="2:6" x14ac:dyDescent="0.25">
      <c r="B103" s="236" t="s">
        <v>21</v>
      </c>
      <c r="C103" s="237"/>
      <c r="D103" s="44">
        <f>+EAN!C7</f>
        <v>45838</v>
      </c>
      <c r="E103" s="44">
        <f>+EAN!D7</f>
        <v>45473</v>
      </c>
    </row>
    <row r="104" spans="2:6" x14ac:dyDescent="0.25">
      <c r="B104" s="238" t="s">
        <v>9</v>
      </c>
      <c r="C104" s="239"/>
      <c r="D104" s="62">
        <v>63625.27</v>
      </c>
      <c r="E104" s="62">
        <v>37371.919999999998</v>
      </c>
    </row>
    <row r="105" spans="2:6" x14ac:dyDescent="0.25">
      <c r="B105" s="75" t="s">
        <v>100</v>
      </c>
      <c r="C105" s="76"/>
      <c r="D105" s="54">
        <v>15795.659999999996</v>
      </c>
      <c r="E105" s="54">
        <v>23124.27</v>
      </c>
    </row>
    <row r="106" spans="2:6" x14ac:dyDescent="0.25">
      <c r="B106" s="75" t="s">
        <v>157</v>
      </c>
      <c r="C106" s="76"/>
      <c r="D106" s="54">
        <v>9961.82</v>
      </c>
      <c r="E106" s="54">
        <v>12565.6</v>
      </c>
    </row>
    <row r="107" spans="2:6" x14ac:dyDescent="0.25">
      <c r="B107" s="236" t="s">
        <v>74</v>
      </c>
      <c r="C107" s="237"/>
      <c r="D107" s="77">
        <f>SUM(D104:D106)</f>
        <v>89382.75</v>
      </c>
      <c r="E107" s="77">
        <f>SUM(E104:E106)</f>
        <v>73061.790000000008</v>
      </c>
    </row>
    <row r="109" spans="2:6" x14ac:dyDescent="0.25">
      <c r="B109" s="226" t="s">
        <v>75</v>
      </c>
      <c r="C109" s="226"/>
      <c r="D109" s="226"/>
      <c r="E109" s="226"/>
      <c r="F109" s="226"/>
    </row>
    <row r="111" spans="2:6" ht="45" x14ac:dyDescent="0.25">
      <c r="B111" s="48" t="s">
        <v>76</v>
      </c>
      <c r="C111" s="48" t="s">
        <v>77</v>
      </c>
      <c r="D111" s="48" t="s">
        <v>78</v>
      </c>
      <c r="E111" s="48" t="s">
        <v>79</v>
      </c>
    </row>
    <row r="112" spans="2:6" x14ac:dyDescent="0.25">
      <c r="B112" s="78" t="s">
        <v>82</v>
      </c>
      <c r="C112" s="79"/>
      <c r="D112" s="79"/>
      <c r="E112" s="80"/>
    </row>
    <row r="113" spans="2:6" x14ac:dyDescent="0.25">
      <c r="B113" s="156" t="s">
        <v>173</v>
      </c>
      <c r="C113" s="175">
        <v>25033.3</v>
      </c>
      <c r="D113" s="176">
        <v>9487620.2399999984</v>
      </c>
      <c r="E113" s="183">
        <v>81</v>
      </c>
    </row>
    <row r="114" spans="2:6" x14ac:dyDescent="0.25">
      <c r="B114" s="85" t="s">
        <v>174</v>
      </c>
      <c r="C114" s="177">
        <v>25275.779716494842</v>
      </c>
      <c r="D114" s="176">
        <v>9807002.5299999993</v>
      </c>
      <c r="E114" s="183">
        <v>81</v>
      </c>
    </row>
    <row r="115" spans="2:6" x14ac:dyDescent="0.25">
      <c r="B115" s="157" t="s">
        <v>175</v>
      </c>
      <c r="C115" s="178">
        <v>25395.570726817044</v>
      </c>
      <c r="D115" s="179">
        <v>10132835.640000001</v>
      </c>
      <c r="E115" s="184">
        <v>81</v>
      </c>
    </row>
    <row r="116" spans="2:6" x14ac:dyDescent="0.25">
      <c r="B116" s="84" t="s">
        <v>172</v>
      </c>
      <c r="C116" s="202"/>
      <c r="D116" s="203"/>
      <c r="E116" s="204"/>
    </row>
    <row r="117" spans="2:6" x14ac:dyDescent="0.25">
      <c r="B117" s="156" t="s">
        <v>176</v>
      </c>
      <c r="C117" s="205">
        <v>25517.602063882066</v>
      </c>
      <c r="D117" s="200">
        <v>10385664.040000001</v>
      </c>
      <c r="E117" s="206">
        <v>81</v>
      </c>
    </row>
    <row r="118" spans="2:6" x14ac:dyDescent="0.25">
      <c r="B118" s="85" t="s">
        <v>177</v>
      </c>
      <c r="C118" s="186">
        <v>24533.006978922713</v>
      </c>
      <c r="D118" s="198">
        <v>10699767.189999999</v>
      </c>
      <c r="E118" s="183">
        <v>81</v>
      </c>
    </row>
    <row r="119" spans="2:6" x14ac:dyDescent="0.25">
      <c r="B119" s="157" t="s">
        <v>178</v>
      </c>
      <c r="C119" s="178">
        <v>24891.24</v>
      </c>
      <c r="D119" s="201">
        <v>10977036.732000001</v>
      </c>
      <c r="E119" s="184">
        <v>81</v>
      </c>
    </row>
    <row r="120" spans="2:6" x14ac:dyDescent="0.25">
      <c r="C120" s="197"/>
      <c r="D120" s="198"/>
      <c r="E120" s="199"/>
    </row>
    <row r="121" spans="2:6" x14ac:dyDescent="0.25">
      <c r="C121" s="86"/>
      <c r="D121" s="87"/>
      <c r="E121" s="88"/>
    </row>
    <row r="122" spans="2:6" x14ac:dyDescent="0.25">
      <c r="B122" s="235" t="s">
        <v>80</v>
      </c>
      <c r="C122" s="235"/>
      <c r="D122" s="235"/>
      <c r="E122" s="235"/>
      <c r="F122" s="235"/>
    </row>
    <row r="123" spans="2:6" x14ac:dyDescent="0.25">
      <c r="B123" s="224" t="s">
        <v>142</v>
      </c>
      <c r="C123" s="224"/>
      <c r="D123" s="224"/>
      <c r="E123" s="224"/>
      <c r="F123" s="224"/>
    </row>
    <row r="124" spans="2:6" x14ac:dyDescent="0.25">
      <c r="B124" s="224"/>
      <c r="C124" s="224"/>
      <c r="D124" s="224"/>
      <c r="E124" s="224"/>
      <c r="F124" s="224"/>
    </row>
    <row r="126" spans="2:6" x14ac:dyDescent="0.25">
      <c r="B126" s="89" t="s">
        <v>81</v>
      </c>
      <c r="C126" s="90">
        <f>+D103</f>
        <v>45838</v>
      </c>
      <c r="D126" s="90">
        <f>+E103</f>
        <v>45473</v>
      </c>
    </row>
    <row r="127" spans="2:6" x14ac:dyDescent="0.25">
      <c r="B127" s="166" t="s">
        <v>105</v>
      </c>
      <c r="C127" s="91">
        <v>0</v>
      </c>
      <c r="D127" s="91">
        <v>48874.35000000002</v>
      </c>
    </row>
    <row r="128" spans="2:6" x14ac:dyDescent="0.25">
      <c r="B128" s="165" t="s">
        <v>106</v>
      </c>
      <c r="C128" s="93">
        <v>335091.3200000003</v>
      </c>
      <c r="D128" s="93">
        <v>10717.949999999953</v>
      </c>
    </row>
    <row r="129" spans="2:6" x14ac:dyDescent="0.25">
      <c r="B129" s="92" t="s">
        <v>123</v>
      </c>
      <c r="C129" s="93">
        <v>8620.4899999999907</v>
      </c>
      <c r="D129" s="93">
        <v>0</v>
      </c>
    </row>
    <row r="130" spans="2:6" x14ac:dyDescent="0.25">
      <c r="B130" s="43" t="s">
        <v>74</v>
      </c>
      <c r="C130" s="95">
        <f>SUM(C127:C129)</f>
        <v>343711.81000000029</v>
      </c>
      <c r="D130" s="95">
        <f>SUM(D127:D129)</f>
        <v>59592.299999999974</v>
      </c>
    </row>
    <row r="131" spans="2:6" x14ac:dyDescent="0.25">
      <c r="B131" s="162"/>
      <c r="C131" s="96"/>
      <c r="D131" s="96"/>
    </row>
    <row r="132" spans="2:6" ht="15" customHeight="1" x14ac:dyDescent="0.25">
      <c r="B132" s="224" t="s">
        <v>180</v>
      </c>
      <c r="C132" s="224"/>
      <c r="D132" s="224"/>
      <c r="E132" s="224"/>
      <c r="F132" s="224"/>
    </row>
    <row r="133" spans="2:6" x14ac:dyDescent="0.25">
      <c r="B133" s="224"/>
      <c r="C133" s="224"/>
      <c r="D133" s="224"/>
      <c r="E133" s="224"/>
      <c r="F133" s="224"/>
    </row>
    <row r="134" spans="2:6" x14ac:dyDescent="0.25">
      <c r="B134" s="42"/>
      <c r="C134" s="42"/>
      <c r="D134" s="42"/>
      <c r="E134" s="42"/>
      <c r="F134" s="42"/>
    </row>
    <row r="135" spans="2:6" x14ac:dyDescent="0.25">
      <c r="B135" s="89" t="s">
        <v>81</v>
      </c>
      <c r="C135" s="90">
        <v>45838</v>
      </c>
      <c r="D135" s="90">
        <v>45473</v>
      </c>
      <c r="E135" s="42"/>
      <c r="F135" s="42"/>
    </row>
    <row r="136" spans="2:6" x14ac:dyDescent="0.25">
      <c r="B136" s="166" t="s">
        <v>179</v>
      </c>
      <c r="C136" s="91">
        <v>5952</v>
      </c>
      <c r="D136" s="91">
        <v>0</v>
      </c>
      <c r="E136" s="42"/>
      <c r="F136" s="42"/>
    </row>
    <row r="137" spans="2:6" x14ac:dyDescent="0.25">
      <c r="B137" s="43" t="s">
        <v>74</v>
      </c>
      <c r="C137" s="95">
        <f>SUM(C136)</f>
        <v>5952</v>
      </c>
      <c r="D137" s="95">
        <f>SUM(D136)</f>
        <v>0</v>
      </c>
      <c r="E137" s="42"/>
      <c r="F137" s="42"/>
    </row>
    <row r="138" spans="2:6" x14ac:dyDescent="0.25">
      <c r="B138" s="170"/>
      <c r="C138" s="171"/>
      <c r="D138" s="171"/>
    </row>
    <row r="139" spans="2:6" x14ac:dyDescent="0.25">
      <c r="B139" s="224" t="s">
        <v>181</v>
      </c>
      <c r="C139" s="224"/>
      <c r="D139" s="224"/>
      <c r="E139" s="224"/>
      <c r="F139" s="224"/>
    </row>
    <row r="140" spans="2:6" x14ac:dyDescent="0.25">
      <c r="B140" s="224"/>
      <c r="C140" s="224"/>
      <c r="D140" s="224"/>
      <c r="E140" s="224"/>
      <c r="F140" s="224"/>
    </row>
    <row r="142" spans="2:6" x14ac:dyDescent="0.25">
      <c r="B142" s="43" t="s">
        <v>81</v>
      </c>
      <c r="C142" s="90">
        <v>45838</v>
      </c>
      <c r="D142" s="90">
        <v>45473</v>
      </c>
    </row>
    <row r="143" spans="2:6" x14ac:dyDescent="0.25">
      <c r="B143" s="167" t="s">
        <v>136</v>
      </c>
      <c r="C143" s="91">
        <v>401633.02</v>
      </c>
      <c r="D143" s="91">
        <v>173761.27000000002</v>
      </c>
    </row>
    <row r="144" spans="2:6" x14ac:dyDescent="0.25">
      <c r="B144" s="163" t="s">
        <v>74</v>
      </c>
      <c r="C144" s="95">
        <f>SUM(C143:C143)</f>
        <v>401633.02</v>
      </c>
      <c r="D144" s="95">
        <f>SUM(D143:D143)</f>
        <v>173761.27000000002</v>
      </c>
    </row>
    <row r="145" spans="2:9" ht="15" customHeight="1" x14ac:dyDescent="0.25">
      <c r="B145" s="169"/>
      <c r="C145" s="96"/>
      <c r="E145" s="99"/>
    </row>
    <row r="146" spans="2:9" ht="15" customHeight="1" x14ac:dyDescent="0.25">
      <c r="B146" s="1" t="s">
        <v>143</v>
      </c>
    </row>
    <row r="147" spans="2:9" x14ac:dyDescent="0.25">
      <c r="B147" s="42"/>
      <c r="C147" s="42"/>
      <c r="D147" s="42"/>
      <c r="E147" s="42"/>
      <c r="F147" s="42"/>
    </row>
    <row r="148" spans="2:9" x14ac:dyDescent="0.25">
      <c r="B148" s="97" t="s">
        <v>73</v>
      </c>
      <c r="C148" s="97" t="s">
        <v>95</v>
      </c>
      <c r="D148" s="90">
        <f>+C126</f>
        <v>45838</v>
      </c>
      <c r="E148" s="90">
        <f>+D126</f>
        <v>45473</v>
      </c>
    </row>
    <row r="149" spans="2:9" x14ac:dyDescent="0.25">
      <c r="B149" s="167" t="s">
        <v>101</v>
      </c>
      <c r="C149" s="81" t="s">
        <v>102</v>
      </c>
      <c r="D149" s="148">
        <v>532583.32999999996</v>
      </c>
      <c r="E149" s="148">
        <v>142898.70000000001</v>
      </c>
    </row>
    <row r="150" spans="2:9" x14ac:dyDescent="0.25">
      <c r="B150" s="167" t="s">
        <v>129</v>
      </c>
      <c r="C150" s="101" t="s">
        <v>130</v>
      </c>
      <c r="D150" s="148">
        <v>14778.339999999967</v>
      </c>
      <c r="E150" s="148">
        <v>0</v>
      </c>
    </row>
    <row r="151" spans="2:9" x14ac:dyDescent="0.25">
      <c r="B151" s="236" t="s">
        <v>74</v>
      </c>
      <c r="C151" s="237"/>
      <c r="D151" s="95">
        <f>SUM(D149:D150)</f>
        <v>547361.66999999993</v>
      </c>
      <c r="E151" s="95">
        <f>SUM(E149:E150)</f>
        <v>142898.70000000001</v>
      </c>
    </row>
    <row r="152" spans="2:9" x14ac:dyDescent="0.25">
      <c r="D152" s="99"/>
      <c r="E152" s="99"/>
    </row>
    <row r="153" spans="2:9" x14ac:dyDescent="0.25">
      <c r="B153" s="100" t="s">
        <v>131</v>
      </c>
      <c r="C153" s="100"/>
      <c r="D153" s="100"/>
    </row>
    <row r="154" spans="2:9" x14ac:dyDescent="0.25">
      <c r="B154" s="100"/>
      <c r="C154" s="100"/>
      <c r="D154" s="100"/>
    </row>
    <row r="155" spans="2:9" x14ac:dyDescent="0.25">
      <c r="B155" s="89" t="s">
        <v>81</v>
      </c>
      <c r="C155" s="90">
        <f>+D148</f>
        <v>45838</v>
      </c>
      <c r="D155" s="90">
        <f>+E148</f>
        <v>45473</v>
      </c>
    </row>
    <row r="156" spans="2:9" x14ac:dyDescent="0.25">
      <c r="B156" s="156" t="s">
        <v>103</v>
      </c>
      <c r="C156" s="180">
        <v>0</v>
      </c>
      <c r="D156" s="91">
        <v>279853.69</v>
      </c>
    </row>
    <row r="157" spans="2:9" x14ac:dyDescent="0.25">
      <c r="B157" s="85" t="s">
        <v>164</v>
      </c>
      <c r="C157" s="181">
        <v>0</v>
      </c>
      <c r="D157" s="93">
        <v>0</v>
      </c>
    </row>
    <row r="158" spans="2:9" x14ac:dyDescent="0.25">
      <c r="B158" s="157" t="s">
        <v>165</v>
      </c>
      <c r="C158" s="182">
        <v>0</v>
      </c>
      <c r="D158" s="94">
        <v>0</v>
      </c>
    </row>
    <row r="159" spans="2:9" x14ac:dyDescent="0.25">
      <c r="B159" s="67" t="s">
        <v>74</v>
      </c>
      <c r="C159" s="104"/>
      <c r="D159" s="104">
        <f>SUM(D156:D158)</f>
        <v>279853.69</v>
      </c>
      <c r="H159" s="99"/>
      <c r="I159" s="99"/>
    </row>
    <row r="160" spans="2:9" x14ac:dyDescent="0.25">
      <c r="C160" s="99"/>
    </row>
    <row r="161" spans="2:6" x14ac:dyDescent="0.25">
      <c r="B161" s="229" t="s">
        <v>132</v>
      </c>
      <c r="C161" s="229"/>
      <c r="D161" s="229"/>
      <c r="E161" s="229"/>
      <c r="F161" s="229"/>
    </row>
    <row r="162" spans="2:6" x14ac:dyDescent="0.25">
      <c r="B162" s="229"/>
      <c r="C162" s="229"/>
      <c r="D162" s="229"/>
      <c r="E162" s="229"/>
      <c r="F162" s="229"/>
    </row>
    <row r="164" spans="2:6" x14ac:dyDescent="0.25">
      <c r="B164" s="43" t="s">
        <v>81</v>
      </c>
      <c r="C164" s="44">
        <f>+C126</f>
        <v>45838</v>
      </c>
      <c r="D164" s="44">
        <f>+D126</f>
        <v>45473</v>
      </c>
    </row>
    <row r="165" spans="2:6" x14ac:dyDescent="0.25">
      <c r="B165" s="101" t="s">
        <v>133</v>
      </c>
      <c r="C165" s="102">
        <v>12673.508000000002</v>
      </c>
      <c r="D165" s="102">
        <v>8081.8500000000067</v>
      </c>
    </row>
    <row r="166" spans="2:6" x14ac:dyDescent="0.25">
      <c r="B166" s="43" t="s">
        <v>74</v>
      </c>
      <c r="C166" s="103">
        <f>SUM(C165)</f>
        <v>12673.508000000002</v>
      </c>
      <c r="D166" s="103">
        <f>SUM(D165)</f>
        <v>8081.8500000000067</v>
      </c>
    </row>
    <row r="167" spans="2:6" x14ac:dyDescent="0.25">
      <c r="C167" s="99"/>
      <c r="D167" s="99"/>
    </row>
    <row r="168" spans="2:6" ht="15" customHeight="1" x14ac:dyDescent="0.25">
      <c r="B168" s="100" t="s">
        <v>144</v>
      </c>
      <c r="C168" s="100"/>
      <c r="D168" s="100"/>
      <c r="E168" s="100"/>
      <c r="F168" s="100"/>
    </row>
    <row r="169" spans="2:6" x14ac:dyDescent="0.25">
      <c r="B169" s="100"/>
      <c r="C169" s="100"/>
      <c r="D169" s="100"/>
      <c r="E169" s="100"/>
      <c r="F169" s="100"/>
    </row>
    <row r="170" spans="2:6" x14ac:dyDescent="0.25">
      <c r="B170" s="89" t="s">
        <v>81</v>
      </c>
      <c r="C170" s="90">
        <f>+C164</f>
        <v>45838</v>
      </c>
      <c r="D170" s="90">
        <f>+D164</f>
        <v>45473</v>
      </c>
    </row>
    <row r="171" spans="2:6" x14ac:dyDescent="0.25">
      <c r="B171" s="156" t="s">
        <v>111</v>
      </c>
      <c r="C171" s="91">
        <v>0</v>
      </c>
      <c r="D171" s="102">
        <v>50426.6</v>
      </c>
    </row>
    <row r="172" spans="2:6" x14ac:dyDescent="0.25">
      <c r="B172" s="157" t="s">
        <v>134</v>
      </c>
      <c r="C172" s="94">
        <v>342609</v>
      </c>
      <c r="D172" s="168">
        <v>0</v>
      </c>
    </row>
    <row r="173" spans="2:6" x14ac:dyDescent="0.25">
      <c r="B173" s="67" t="s">
        <v>74</v>
      </c>
      <c r="C173" s="104">
        <f>SUM(C171:C172)</f>
        <v>342609</v>
      </c>
      <c r="D173" s="104">
        <f>SUM(D171:D172)</f>
        <v>50426.6</v>
      </c>
    </row>
    <row r="174" spans="2:6" x14ac:dyDescent="0.25">
      <c r="C174" s="99"/>
      <c r="D174" s="99"/>
    </row>
    <row r="175" spans="2:6" x14ac:dyDescent="0.25">
      <c r="B175" s="100" t="s">
        <v>145</v>
      </c>
      <c r="C175" s="99"/>
      <c r="D175" s="99"/>
    </row>
    <row r="176" spans="2:6" x14ac:dyDescent="0.25">
      <c r="B176" s="100"/>
      <c r="C176" s="99"/>
      <c r="D176" s="99"/>
    </row>
    <row r="177" spans="2:4" x14ac:dyDescent="0.25">
      <c r="B177" s="89" t="s">
        <v>81</v>
      </c>
      <c r="C177" s="90">
        <f>+C170</f>
        <v>45838</v>
      </c>
      <c r="D177" s="90">
        <f>+D170</f>
        <v>45473</v>
      </c>
    </row>
    <row r="178" spans="2:4" x14ac:dyDescent="0.25">
      <c r="B178" s="156" t="s">
        <v>146</v>
      </c>
      <c r="C178" s="91">
        <v>1000000</v>
      </c>
      <c r="D178" s="102">
        <v>0</v>
      </c>
    </row>
    <row r="179" spans="2:4" x14ac:dyDescent="0.25">
      <c r="B179" s="43" t="s">
        <v>74</v>
      </c>
      <c r="C179" s="103">
        <f>SUM(C178:C178)</f>
        <v>1000000</v>
      </c>
      <c r="D179" s="103">
        <f>SUM(D178:D178)</f>
        <v>0</v>
      </c>
    </row>
    <row r="180" spans="2:4" x14ac:dyDescent="0.25">
      <c r="C180" s="99"/>
      <c r="D180" s="99"/>
    </row>
    <row r="181" spans="2:4" x14ac:dyDescent="0.25">
      <c r="B181" s="100" t="s">
        <v>153</v>
      </c>
      <c r="C181" s="99"/>
      <c r="D181" s="99"/>
    </row>
    <row r="182" spans="2:4" x14ac:dyDescent="0.25">
      <c r="B182" s="100" t="s">
        <v>154</v>
      </c>
      <c r="C182" s="99"/>
      <c r="D182" s="99"/>
    </row>
    <row r="183" spans="2:4" x14ac:dyDescent="0.25">
      <c r="B183" s="100"/>
      <c r="C183" s="99"/>
      <c r="D183" s="99"/>
    </row>
    <row r="184" spans="2:4" x14ac:dyDescent="0.25">
      <c r="B184" s="89" t="s">
        <v>81</v>
      </c>
      <c r="C184" s="90">
        <v>45838</v>
      </c>
      <c r="D184" s="90">
        <v>45473</v>
      </c>
    </row>
    <row r="185" spans="2:4" x14ac:dyDescent="0.25">
      <c r="B185" s="156" t="s">
        <v>155</v>
      </c>
      <c r="C185" s="91">
        <v>454243.22999999992</v>
      </c>
      <c r="D185" s="102">
        <v>313389.42000000004</v>
      </c>
    </row>
    <row r="186" spans="2:4" x14ac:dyDescent="0.25">
      <c r="B186" s="43" t="s">
        <v>74</v>
      </c>
      <c r="C186" s="103">
        <f>SUM(C185:C185)</f>
        <v>454243.22999999992</v>
      </c>
      <c r="D186" s="103">
        <f>SUM(D185:D185)</f>
        <v>313389.42000000004</v>
      </c>
    </row>
    <row r="187" spans="2:4" x14ac:dyDescent="0.25">
      <c r="C187" s="99"/>
      <c r="D187" s="99"/>
    </row>
    <row r="188" spans="2:4" x14ac:dyDescent="0.25">
      <c r="B188" s="100" t="s">
        <v>151</v>
      </c>
      <c r="C188" s="99"/>
      <c r="D188" s="99"/>
    </row>
    <row r="189" spans="2:4" x14ac:dyDescent="0.25">
      <c r="B189" s="100"/>
      <c r="C189" s="99"/>
      <c r="D189" s="99"/>
    </row>
    <row r="190" spans="2:4" x14ac:dyDescent="0.25">
      <c r="B190" s="89" t="s">
        <v>81</v>
      </c>
      <c r="C190" s="90">
        <v>45838</v>
      </c>
      <c r="D190" s="90">
        <v>45473</v>
      </c>
    </row>
    <row r="191" spans="2:4" x14ac:dyDescent="0.25">
      <c r="B191" s="156" t="s">
        <v>147</v>
      </c>
      <c r="C191" s="91">
        <v>9961.82</v>
      </c>
      <c r="D191" s="102">
        <v>12565.6</v>
      </c>
    </row>
    <row r="192" spans="2:4" x14ac:dyDescent="0.25">
      <c r="B192" s="43" t="s">
        <v>74</v>
      </c>
      <c r="C192" s="103">
        <f>SUM(C191:C191)</f>
        <v>9961.82</v>
      </c>
      <c r="D192" s="103">
        <f>SUM(D191:D191)</f>
        <v>12565.6</v>
      </c>
    </row>
    <row r="193" spans="1:12" x14ac:dyDescent="0.25">
      <c r="B193" s="224" t="s">
        <v>152</v>
      </c>
      <c r="C193" s="224"/>
      <c r="D193" s="224"/>
      <c r="E193" s="224"/>
      <c r="F193" s="224"/>
    </row>
    <row r="194" spans="1:12" x14ac:dyDescent="0.25">
      <c r="B194" s="224"/>
      <c r="C194" s="224"/>
      <c r="D194" s="224"/>
      <c r="E194" s="224"/>
      <c r="F194" s="224"/>
    </row>
    <row r="195" spans="1:12" x14ac:dyDescent="0.25">
      <c r="B195" s="42"/>
      <c r="C195" s="42"/>
      <c r="D195" s="42"/>
      <c r="E195" s="42"/>
      <c r="F195" s="42"/>
    </row>
    <row r="196" spans="1:12" x14ac:dyDescent="0.25">
      <c r="B196" s="43" t="s">
        <v>93</v>
      </c>
      <c r="C196" s="90">
        <v>45838</v>
      </c>
      <c r="D196" s="90">
        <v>45473</v>
      </c>
    </row>
    <row r="197" spans="1:12" x14ac:dyDescent="0.25">
      <c r="B197" s="81" t="s">
        <v>104</v>
      </c>
      <c r="C197" s="91">
        <v>59749.609999999993</v>
      </c>
      <c r="D197" s="91">
        <v>12033.98</v>
      </c>
    </row>
    <row r="198" spans="1:12" x14ac:dyDescent="0.25">
      <c r="B198" s="82" t="s">
        <v>94</v>
      </c>
      <c r="C198" s="93">
        <v>7848.69</v>
      </c>
      <c r="D198" s="93">
        <v>5081.76</v>
      </c>
    </row>
    <row r="199" spans="1:12" x14ac:dyDescent="0.25">
      <c r="B199" s="83" t="s">
        <v>135</v>
      </c>
      <c r="C199" s="94">
        <v>1909.11</v>
      </c>
      <c r="D199" s="94">
        <v>818.19</v>
      </c>
    </row>
    <row r="200" spans="1:12" x14ac:dyDescent="0.25">
      <c r="B200" s="43" t="s">
        <v>74</v>
      </c>
      <c r="C200" s="104">
        <f>SUM(C197:C199)</f>
        <v>69507.409999999989</v>
      </c>
      <c r="D200" s="104">
        <f>SUM(D197:D199)</f>
        <v>17933.929999999997</v>
      </c>
    </row>
    <row r="201" spans="1:12" x14ac:dyDescent="0.25">
      <c r="C201" s="99"/>
      <c r="D201" s="99"/>
    </row>
    <row r="202" spans="1:12" x14ac:dyDescent="0.25">
      <c r="A202" s="2"/>
      <c r="B202" s="5" t="s">
        <v>55</v>
      </c>
      <c r="C202" s="5"/>
      <c r="D202" s="5"/>
      <c r="E202" s="5"/>
      <c r="F202" s="5"/>
      <c r="G202" s="5"/>
      <c r="H202" s="5"/>
      <c r="I202" s="5"/>
      <c r="J202" s="5"/>
      <c r="K202" s="4"/>
    </row>
    <row r="203" spans="1:12" x14ac:dyDescent="0.25">
      <c r="A203" s="3"/>
      <c r="B203" s="6" t="s">
        <v>54</v>
      </c>
      <c r="C203" s="7"/>
      <c r="D203" s="7"/>
      <c r="E203" s="7"/>
      <c r="F203" s="7"/>
      <c r="G203" s="7"/>
      <c r="H203" s="7"/>
      <c r="I203" s="7"/>
      <c r="J203" s="8"/>
      <c r="K203" s="4"/>
    </row>
    <row r="204" spans="1:12" x14ac:dyDescent="0.25">
      <c r="A204" s="3"/>
      <c r="B204" s="6" t="s">
        <v>50</v>
      </c>
      <c r="C204" s="7"/>
      <c r="D204" s="7"/>
      <c r="E204" s="7"/>
      <c r="F204" s="7"/>
      <c r="G204" s="7"/>
      <c r="H204" s="7"/>
      <c r="I204" s="7"/>
      <c r="J204" s="8"/>
      <c r="K204" s="4"/>
    </row>
    <row r="205" spans="1:12" x14ac:dyDescent="0.25">
      <c r="A205" s="3"/>
      <c r="B205" s="9">
        <f>+EFE!C7</f>
        <v>45838</v>
      </c>
      <c r="C205" s="7"/>
      <c r="D205" s="7"/>
      <c r="E205" s="7"/>
      <c r="F205" s="7"/>
      <c r="G205" s="7"/>
      <c r="H205" s="7"/>
      <c r="I205" s="7"/>
      <c r="J205" s="8"/>
      <c r="K205" s="4"/>
    </row>
    <row r="206" spans="1:12" x14ac:dyDescent="0.25">
      <c r="A206" s="3"/>
      <c r="B206" s="6" t="s">
        <v>52</v>
      </c>
      <c r="C206" s="7"/>
      <c r="D206" s="7"/>
      <c r="E206" s="7"/>
      <c r="F206" s="7"/>
      <c r="G206" s="7"/>
      <c r="H206" s="7"/>
      <c r="I206" s="7"/>
      <c r="J206" s="8"/>
      <c r="K206" s="4"/>
    </row>
    <row r="207" spans="1:12" ht="105" x14ac:dyDescent="0.25">
      <c r="A207" s="10"/>
      <c r="B207" s="11" t="s">
        <v>32</v>
      </c>
      <c r="C207" s="11" t="s">
        <v>33</v>
      </c>
      <c r="D207" s="11" t="s">
        <v>34</v>
      </c>
      <c r="E207" s="11" t="s">
        <v>35</v>
      </c>
      <c r="F207" s="11" t="s">
        <v>36</v>
      </c>
      <c r="G207" s="11" t="s">
        <v>37</v>
      </c>
      <c r="H207" s="11" t="s">
        <v>38</v>
      </c>
      <c r="I207" s="11" t="s">
        <v>39</v>
      </c>
      <c r="J207" s="11" t="s">
        <v>53</v>
      </c>
      <c r="K207" s="10"/>
      <c r="L207" s="210"/>
    </row>
    <row r="208" spans="1:12" x14ac:dyDescent="0.25">
      <c r="A208" s="4"/>
      <c r="B208" s="12" t="s">
        <v>83</v>
      </c>
      <c r="C208" s="13" t="s">
        <v>84</v>
      </c>
      <c r="D208" s="14" t="s">
        <v>85</v>
      </c>
      <c r="E208" s="15">
        <v>44491</v>
      </c>
      <c r="F208" s="16" t="s">
        <v>71</v>
      </c>
      <c r="G208" s="17">
        <v>5957577.8399999999</v>
      </c>
      <c r="H208" s="17">
        <v>5957577.8399999999</v>
      </c>
      <c r="I208" s="17">
        <v>5957577.8399999999</v>
      </c>
      <c r="J208" s="161">
        <v>0.82544933843964563</v>
      </c>
      <c r="K208" s="4"/>
    </row>
    <row r="209" spans="1:11" x14ac:dyDescent="0.25">
      <c r="A209" s="4"/>
      <c r="B209" s="18" t="s">
        <v>83</v>
      </c>
      <c r="C209" s="19" t="s">
        <v>84</v>
      </c>
      <c r="D209" s="212" t="s">
        <v>85</v>
      </c>
      <c r="E209" s="213">
        <v>44501</v>
      </c>
      <c r="F209" s="214" t="s">
        <v>71</v>
      </c>
      <c r="G209" s="215">
        <v>826915.55</v>
      </c>
      <c r="H209" s="215">
        <v>826915.55</v>
      </c>
      <c r="I209" s="215">
        <v>3801525.91</v>
      </c>
      <c r="J209" s="207">
        <v>0.52671859801846455</v>
      </c>
      <c r="K209" s="4"/>
    </row>
    <row r="210" spans="1:11" x14ac:dyDescent="0.25">
      <c r="A210" s="4"/>
      <c r="B210" s="21" t="s">
        <v>182</v>
      </c>
      <c r="C210" s="22" t="s">
        <v>84</v>
      </c>
      <c r="D210" s="22" t="s">
        <v>85</v>
      </c>
      <c r="E210" s="23"/>
      <c r="F210" s="24" t="s">
        <v>71</v>
      </c>
      <c r="G210" s="25">
        <v>432882.12</v>
      </c>
      <c r="H210" s="25">
        <v>432882.12</v>
      </c>
      <c r="I210" s="25">
        <v>432882.12</v>
      </c>
      <c r="J210" s="211">
        <v>5.9977774386301815E-2</v>
      </c>
      <c r="K210" s="4"/>
    </row>
    <row r="211" spans="1:11" x14ac:dyDescent="0.25">
      <c r="A211" s="4"/>
      <c r="B211" s="18"/>
      <c r="C211" s="19"/>
      <c r="D211" s="19"/>
      <c r="E211" s="27" t="s">
        <v>86</v>
      </c>
      <c r="F211" s="27"/>
      <c r="G211" s="28">
        <v>343711.81000000029</v>
      </c>
      <c r="H211" s="29" t="s">
        <v>87</v>
      </c>
      <c r="I211" s="29" t="s">
        <v>87</v>
      </c>
      <c r="J211" s="152"/>
      <c r="K211" s="4"/>
    </row>
    <row r="212" spans="1:11" x14ac:dyDescent="0.25">
      <c r="A212" s="4"/>
      <c r="B212" s="18"/>
      <c r="C212" s="19"/>
      <c r="D212" s="19"/>
      <c r="E212" s="27" t="s">
        <v>88</v>
      </c>
      <c r="F212" s="27"/>
      <c r="G212" s="28">
        <v>12673.508000000002</v>
      </c>
      <c r="H212" s="29" t="s">
        <v>87</v>
      </c>
      <c r="I212" s="29" t="s">
        <v>87</v>
      </c>
      <c r="J212" s="20"/>
      <c r="K212" s="4"/>
    </row>
    <row r="213" spans="1:11" x14ac:dyDescent="0.25">
      <c r="A213" s="4"/>
      <c r="B213" s="18"/>
      <c r="C213" s="19"/>
      <c r="D213" s="19"/>
      <c r="E213" s="27" t="s">
        <v>89</v>
      </c>
      <c r="F213" s="27"/>
      <c r="G213" s="30">
        <v>0</v>
      </c>
      <c r="H213" s="29" t="s">
        <v>87</v>
      </c>
      <c r="I213" s="29" t="s">
        <v>87</v>
      </c>
      <c r="J213" s="20"/>
      <c r="K213" s="4"/>
    </row>
    <row r="214" spans="1:11" x14ac:dyDescent="0.25">
      <c r="A214" s="4"/>
      <c r="B214" s="21"/>
      <c r="C214" s="26"/>
      <c r="D214" s="26"/>
      <c r="E214" s="31" t="s">
        <v>90</v>
      </c>
      <c r="F214" s="31"/>
      <c r="G214" s="32">
        <v>10523024.172</v>
      </c>
      <c r="H214" s="33">
        <v>6784493.3899999997</v>
      </c>
      <c r="I214" s="33">
        <v>9759103.75</v>
      </c>
      <c r="J214" s="153"/>
      <c r="K214" s="4"/>
    </row>
    <row r="215" spans="1:11" x14ac:dyDescent="0.25">
      <c r="A215" s="4"/>
      <c r="B215" s="4"/>
      <c r="C215" s="4"/>
      <c r="D215" s="4"/>
      <c r="E215" s="4"/>
      <c r="F215" s="4"/>
      <c r="G215" s="4"/>
      <c r="H215" s="4"/>
      <c r="I215" s="34"/>
      <c r="J215" s="4"/>
      <c r="K215" s="4"/>
    </row>
    <row r="216" spans="1:11" x14ac:dyDescent="0.25">
      <c r="A216" s="4"/>
      <c r="B216" s="5" t="s">
        <v>55</v>
      </c>
      <c r="C216" s="35"/>
      <c r="D216" s="35"/>
      <c r="E216" s="35"/>
      <c r="F216" s="35"/>
      <c r="G216" s="35"/>
      <c r="H216" s="154"/>
      <c r="I216" s="36"/>
      <c r="J216" s="35"/>
      <c r="K216" s="4"/>
    </row>
    <row r="217" spans="1:11" x14ac:dyDescent="0.25">
      <c r="A217" s="4"/>
      <c r="B217" s="6" t="s">
        <v>54</v>
      </c>
      <c r="C217" s="7"/>
      <c r="D217" s="7"/>
      <c r="E217" s="7"/>
      <c r="F217" s="7"/>
      <c r="G217" s="7"/>
      <c r="H217" s="7"/>
      <c r="I217" s="7"/>
      <c r="J217" s="8"/>
      <c r="K217" s="4"/>
    </row>
    <row r="218" spans="1:11" x14ac:dyDescent="0.25">
      <c r="A218" s="4"/>
      <c r="B218" s="6" t="s">
        <v>50</v>
      </c>
      <c r="C218" s="7"/>
      <c r="D218" s="7"/>
      <c r="E218" s="7"/>
      <c r="F218" s="7"/>
      <c r="G218" s="7"/>
      <c r="H218" s="7"/>
      <c r="I218" s="7"/>
      <c r="J218" s="8"/>
      <c r="K218" s="4"/>
    </row>
    <row r="219" spans="1:11" x14ac:dyDescent="0.25">
      <c r="A219" s="4"/>
      <c r="B219" s="9">
        <f>+EFE!D7</f>
        <v>45473</v>
      </c>
      <c r="C219" s="7"/>
      <c r="D219" s="7"/>
      <c r="E219" s="7"/>
      <c r="F219" s="7"/>
      <c r="G219" s="7"/>
      <c r="H219" s="7"/>
      <c r="I219" s="7"/>
      <c r="J219" s="8"/>
      <c r="K219" s="4"/>
    </row>
    <row r="220" spans="1:11" x14ac:dyDescent="0.25">
      <c r="A220" s="4"/>
      <c r="B220" s="6" t="s">
        <v>52</v>
      </c>
      <c r="C220" s="7"/>
      <c r="D220" s="7"/>
      <c r="E220" s="7"/>
      <c r="F220" s="7"/>
      <c r="G220" s="7"/>
      <c r="H220" s="7"/>
      <c r="I220" s="7"/>
      <c r="J220" s="8"/>
      <c r="K220" s="4"/>
    </row>
    <row r="221" spans="1:11" ht="105" x14ac:dyDescent="0.25">
      <c r="A221" s="4"/>
      <c r="B221" s="37" t="s">
        <v>32</v>
      </c>
      <c r="C221" s="37" t="s">
        <v>33</v>
      </c>
      <c r="D221" s="37" t="s">
        <v>34</v>
      </c>
      <c r="E221" s="37" t="s">
        <v>35</v>
      </c>
      <c r="F221" s="37" t="s">
        <v>36</v>
      </c>
      <c r="G221" s="37" t="s">
        <v>37</v>
      </c>
      <c r="H221" s="37" t="s">
        <v>38</v>
      </c>
      <c r="I221" s="37" t="s">
        <v>39</v>
      </c>
      <c r="J221" s="37" t="s">
        <v>53</v>
      </c>
      <c r="K221" s="4"/>
    </row>
    <row r="222" spans="1:11" x14ac:dyDescent="0.25">
      <c r="A222" s="4"/>
      <c r="B222" s="12" t="s">
        <v>83</v>
      </c>
      <c r="C222" s="13" t="s">
        <v>84</v>
      </c>
      <c r="D222" s="14" t="s">
        <v>85</v>
      </c>
      <c r="E222" s="15">
        <v>44491</v>
      </c>
      <c r="F222" s="16" t="s">
        <v>71</v>
      </c>
      <c r="G222" s="17">
        <v>5957577.8399999999</v>
      </c>
      <c r="H222" s="17">
        <v>5957577.8399999999</v>
      </c>
      <c r="I222" s="17">
        <v>5957577.8399999999</v>
      </c>
      <c r="J222" s="161">
        <v>0.87323994943045946</v>
      </c>
      <c r="K222" s="160"/>
    </row>
    <row r="223" spans="1:11" x14ac:dyDescent="0.25">
      <c r="A223" s="4"/>
      <c r="B223" s="21" t="s">
        <v>83</v>
      </c>
      <c r="C223" s="26" t="s">
        <v>84</v>
      </c>
      <c r="D223" s="22" t="s">
        <v>85</v>
      </c>
      <c r="E223" s="23">
        <v>44501</v>
      </c>
      <c r="F223" s="24" t="s">
        <v>71</v>
      </c>
      <c r="G223" s="25">
        <v>826915.55</v>
      </c>
      <c r="H223" s="25">
        <v>826915.55</v>
      </c>
      <c r="I223" s="25">
        <v>826915.55</v>
      </c>
      <c r="J223" s="247">
        <v>0.12120625402777123</v>
      </c>
      <c r="K223" s="160"/>
    </row>
    <row r="224" spans="1:11" x14ac:dyDescent="0.25">
      <c r="A224" s="4"/>
      <c r="B224" s="18"/>
      <c r="C224" s="19"/>
      <c r="D224" s="19"/>
      <c r="E224" s="27" t="s">
        <v>86</v>
      </c>
      <c r="F224" s="27"/>
      <c r="G224" s="28">
        <v>59592.299999999974</v>
      </c>
      <c r="H224" s="29" t="s">
        <v>87</v>
      </c>
      <c r="I224" s="29" t="s">
        <v>87</v>
      </c>
      <c r="J224" s="152"/>
      <c r="K224" s="4"/>
    </row>
    <row r="225" spans="1:11" x14ac:dyDescent="0.25">
      <c r="A225" s="4"/>
      <c r="B225" s="18"/>
      <c r="C225" s="19"/>
      <c r="D225" s="19"/>
      <c r="E225" s="27" t="s">
        <v>88</v>
      </c>
      <c r="F225" s="27"/>
      <c r="G225" s="28">
        <v>8081.8500000000067</v>
      </c>
      <c r="H225" s="29" t="s">
        <v>87</v>
      </c>
      <c r="I225" s="29" t="s">
        <v>87</v>
      </c>
      <c r="J225" s="20"/>
      <c r="K225" s="4"/>
    </row>
    <row r="226" spans="1:11" x14ac:dyDescent="0.25">
      <c r="A226" s="4"/>
      <c r="B226" s="18"/>
      <c r="C226" s="19"/>
      <c r="D226" s="19"/>
      <c r="E226" s="27" t="s">
        <v>89</v>
      </c>
      <c r="F226" s="27"/>
      <c r="G226" s="30">
        <v>0</v>
      </c>
      <c r="H226" s="29" t="s">
        <v>87</v>
      </c>
      <c r="I226" s="29" t="s">
        <v>87</v>
      </c>
      <c r="J226" s="20"/>
      <c r="K226" s="4"/>
    </row>
    <row r="227" spans="1:11" x14ac:dyDescent="0.25">
      <c r="A227" s="4"/>
      <c r="B227" s="21"/>
      <c r="C227" s="26"/>
      <c r="D227" s="26"/>
      <c r="E227" s="31" t="s">
        <v>90</v>
      </c>
      <c r="F227" s="31"/>
      <c r="G227" s="158">
        <v>6836003.8399999999</v>
      </c>
      <c r="H227" s="33">
        <v>6784493.3899999997</v>
      </c>
      <c r="I227" s="33">
        <v>6784493.3899999997</v>
      </c>
      <c r="J227" s="155"/>
      <c r="K227" s="4"/>
    </row>
    <row r="228" spans="1:11" x14ac:dyDescent="0.25">
      <c r="A228" s="4"/>
      <c r="B228" s="4"/>
      <c r="C228" s="4"/>
      <c r="D228" s="4"/>
      <c r="E228" s="4"/>
      <c r="F228" s="4"/>
      <c r="G228" s="4"/>
      <c r="H228" s="4"/>
      <c r="I228" s="34"/>
      <c r="J228" s="4"/>
      <c r="K228" s="4"/>
    </row>
    <row r="229" spans="1:11" x14ac:dyDescent="0.25">
      <c r="A229" s="4"/>
      <c r="B229" s="4"/>
      <c r="C229" s="4"/>
      <c r="D229" s="4"/>
      <c r="E229" s="4"/>
      <c r="F229" s="4"/>
      <c r="G229" s="4"/>
      <c r="H229" s="4"/>
      <c r="I229" s="4"/>
      <c r="J229" s="4"/>
      <c r="K229" s="4"/>
    </row>
  </sheetData>
  <sortState xmlns:xlrd2="http://schemas.microsoft.com/office/spreadsheetml/2017/richdata2" ref="B103:E106">
    <sortCondition descending="1" ref="C171:C172"/>
  </sortState>
  <mergeCells count="35">
    <mergeCell ref="B70:I72"/>
    <mergeCell ref="B93:F93"/>
    <mergeCell ref="B161:F162"/>
    <mergeCell ref="B97:F97"/>
    <mergeCell ref="B103:C103"/>
    <mergeCell ref="B104:C104"/>
    <mergeCell ref="B107:C107"/>
    <mergeCell ref="B99:F101"/>
    <mergeCell ref="B109:F109"/>
    <mergeCell ref="B122:F122"/>
    <mergeCell ref="B123:F124"/>
    <mergeCell ref="B151:C151"/>
    <mergeCell ref="B132:F133"/>
    <mergeCell ref="B139:F140"/>
    <mergeCell ref="B74:F74"/>
    <mergeCell ref="B76:B77"/>
    <mergeCell ref="C76:D76"/>
    <mergeCell ref="E76:E77"/>
    <mergeCell ref="F76:F77"/>
    <mergeCell ref="B193:F194"/>
    <mergeCell ref="B2:F2"/>
    <mergeCell ref="B3:F3"/>
    <mergeCell ref="B4:F4"/>
    <mergeCell ref="B5:F11"/>
    <mergeCell ref="B13:F13"/>
    <mergeCell ref="B44:F44"/>
    <mergeCell ref="B48:F48"/>
    <mergeCell ref="B45:F46"/>
    <mergeCell ref="B50:F52"/>
    <mergeCell ref="B15:F15"/>
    <mergeCell ref="B16:F43"/>
    <mergeCell ref="B53:F54"/>
    <mergeCell ref="B55:F56"/>
    <mergeCell ref="B57:F58"/>
    <mergeCell ref="B59:F60"/>
  </mergeCells>
  <phoneticPr fontId="7" type="noConversion"/>
  <hyperlinks>
    <hyperlink ref="A1" location="INDICE!A1" display="INDICE" xr:uid="{9A8B3896-ADEC-4513-89FB-6C4F057F535C}"/>
  </hyperlinks>
  <pageMargins left="0.7" right="0.7" top="0.75" bottom="0.75" header="0.3" footer="0.3"/>
  <pageSetup paperSize="9" orientation="portrait" horizontalDpi="300" verticalDpi="300" r:id="rId1"/>
  <ignoredErrors>
    <ignoredError sqref="C200:D200"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LQ1TSz1m6sVA0aLLc4UbVQxQrDYRqMVDZlzvRXkq6Iw=</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2PJhRIyVL1x3feZkNmHtITBV5GwEIX0puJPD3JrOPQI=</DigestValue>
    </Reference>
  </SignedInfo>
  <SignatureValue>AlMSybR3gqhevsU57ckpsDjppHsYEKGbuYxGX/8goHd4MLe1VF6UzrsbFYb0XxNWUQ9o1W7kVTU7
JG90KNVg8SPWXb8IPRaWg7QJvJ4sKVHn57DWIHpxlsLwviAjTg277PIZa2O7UsqfU7vtOTTtvqIj
dGMHUrjWOoAszhJAcZHuJhl2b/wtWJhvUzyJKoVH4cvT3HfyncU7BRxKzQh7DT9TvxXXluyY2M9a
9j0qCGYO70q3M3B227TrikgsLpgiBOOAa1CYT43eQDqNpYZiGMHW2fVsk6fi+EzKy07l/i7ROMgp
rFHj6d1Sng2DpuuFMgHba7kLgjrkzbIgEN0pVQ==</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XYC2IUjniaXS6WXp7t2G/Q2RE3U3xT7OJ1UthfnxoVY=</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9Ho1iFzQSWRWUVfcWCvH/QIwWq4Cfk7HwHabP9Vk9MI=</DigestValue>
      </Reference>
      <Reference URI="/xl/sharedStrings.xml?ContentType=application/vnd.openxmlformats-officedocument.spreadsheetml.sharedStrings+xml">
        <DigestMethod Algorithm="http://www.w3.org/2001/04/xmlenc#sha256"/>
        <DigestValue>h89b7Ejpb7j5xk2h9wFWPVJUuvO4/9dVY8XId8hkwaY=</DigestValue>
      </Reference>
      <Reference URI="/xl/styles.xml?ContentType=application/vnd.openxmlformats-officedocument.spreadsheetml.styles+xml">
        <DigestMethod Algorithm="http://www.w3.org/2001/04/xmlenc#sha256"/>
        <DigestValue>JifsJk6rISMLCZFiQcdmKAuyjz/Uo8tG8rg264omXrw=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hwfu8+tjmWgLIoJfsAssyw/t8GioKJ+4vi01vokrxpg=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8f4HLufb9Zzk4a/VIurUUyrSagMpwGqqe/UGhVTLyGo=</DigestValue>
      </Reference>
      <Reference URI="/xl/worksheets/sheet2.xml?ContentType=application/vnd.openxmlformats-officedocument.spreadsheetml.worksheet+xml">
        <DigestMethod Algorithm="http://www.w3.org/2001/04/xmlenc#sha256"/>
        <DigestValue>GJHhA5ZSQF3yY2lNjv7zSQhXp1Vm6ycNu/H5yoO9Gw0=</DigestValue>
      </Reference>
      <Reference URI="/xl/worksheets/sheet3.xml?ContentType=application/vnd.openxmlformats-officedocument.spreadsheetml.worksheet+xml">
        <DigestMethod Algorithm="http://www.w3.org/2001/04/xmlenc#sha256"/>
        <DigestValue>/PhDAc6irZKqFWV71AFDNzW99cYoAhhku481yEW/Jyc=</DigestValue>
      </Reference>
      <Reference URI="/xl/worksheets/sheet4.xml?ContentType=application/vnd.openxmlformats-officedocument.spreadsheetml.worksheet+xml">
        <DigestMethod Algorithm="http://www.w3.org/2001/04/xmlenc#sha256"/>
        <DigestValue>y2Psdcm4/imj5+ByqiImA9SYR/AXm0tO9veBp2tSaAQ=</DigestValue>
      </Reference>
      <Reference URI="/xl/worksheets/sheet5.xml?ContentType=application/vnd.openxmlformats-officedocument.spreadsheetml.worksheet+xml">
        <DigestMethod Algorithm="http://www.w3.org/2001/04/xmlenc#sha256"/>
        <DigestValue>9zIG5H4+npidHmGM2mNvxXDQbhlozhjv1GwzzH22FoA=</DigestValue>
      </Reference>
    </Manifest>
    <SignatureProperties>
      <SignatureProperty Id="idSignatureTime" Target="#idPackageSignature">
        <mdssi:SignatureTime xmlns:mdssi="http://schemas.openxmlformats.org/package/2006/digital-signature">
          <mdssi:Format>YYYY-MM-DDThh:mm:ssTZD</mdssi:Format>
          <mdssi:Value>2025-08-14T18:40:24Z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2025-08-14T18:40:24Z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2ioK7CusTnZSSO9hrCVIrmhs1ToKMlVTN6Z3fD4JcNg=</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vAq+ELNySXtCBzoELskgBDD+qZOAdAx5BdgXOtr9oEA=</DigestValue>
    </Reference>
  </SignedInfo>
  <SignatureValue>VoGk29rThVg4RkZhym4/PCA4ZczZn7URAwue8E0jB3UQn9aZdQ18SkfrghiXttnuT7jL9RxSj1wj
rraO2BNIDNqhnZ3uE+NFLabYaLyroCEDr5L84muuvHqhFw+3Tp9MeH2dr3O9B31OY0Yut7KMxJHO
bz91n1nuPpogGzIiZG9kPMmuI8uHHehE01qxqTzsjTVWzVFm3tSH1TddOfYGROIdpZVpGiwi6+r4
z8pPn7iZTmiUL71O6Hz4aaWMSpIMg2jwGtBw8tR6Jj/bhmaCBe/7qH3LiTGWtnDG3te4yDyEWWQ2
LGjUtxWQcKSCgyqGLluF8A260JQH6e6BjwHa/Q==</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XYC2IUjniaXS6WXp7t2G/Q2RE3U3xT7OJ1UthfnxoVY=</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9Ho1iFzQSWRWUVfcWCvH/QIwWq4Cfk7HwHabP9Vk9MI=</DigestValue>
      </Reference>
      <Reference URI="/xl/sharedStrings.xml?ContentType=application/vnd.openxmlformats-officedocument.spreadsheetml.sharedStrings+xml">
        <DigestMethod Algorithm="http://www.w3.org/2001/04/xmlenc#sha256"/>
        <DigestValue>h89b7Ejpb7j5xk2h9wFWPVJUuvO4/9dVY8XId8hkwaY=</DigestValue>
      </Reference>
      <Reference URI="/xl/styles.xml?ContentType=application/vnd.openxmlformats-officedocument.spreadsheetml.styles+xml">
        <DigestMethod Algorithm="http://www.w3.org/2001/04/xmlenc#sha256"/>
        <DigestValue>JifsJk6rISMLCZFiQcdmKAuyjz/Uo8tG8rg264omXrw=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hwfu8+tjmWgLIoJfsAssyw/t8GioKJ+4vi01vokrxpg=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8f4HLufb9Zzk4a/VIurUUyrSagMpwGqqe/UGhVTLyGo=</DigestValue>
      </Reference>
      <Reference URI="/xl/worksheets/sheet2.xml?ContentType=application/vnd.openxmlformats-officedocument.spreadsheetml.worksheet+xml">
        <DigestMethod Algorithm="http://www.w3.org/2001/04/xmlenc#sha256"/>
        <DigestValue>GJHhA5ZSQF3yY2lNjv7zSQhXp1Vm6ycNu/H5yoO9Gw0=</DigestValue>
      </Reference>
      <Reference URI="/xl/worksheets/sheet3.xml?ContentType=application/vnd.openxmlformats-officedocument.spreadsheetml.worksheet+xml">
        <DigestMethod Algorithm="http://www.w3.org/2001/04/xmlenc#sha256"/>
        <DigestValue>/PhDAc6irZKqFWV71AFDNzW99cYoAhhku481yEW/Jyc=</DigestValue>
      </Reference>
      <Reference URI="/xl/worksheets/sheet4.xml?ContentType=application/vnd.openxmlformats-officedocument.spreadsheetml.worksheet+xml">
        <DigestMethod Algorithm="http://www.w3.org/2001/04/xmlenc#sha256"/>
        <DigestValue>y2Psdcm4/imj5+ByqiImA9SYR/AXm0tO9veBp2tSaAQ=</DigestValue>
      </Reference>
      <Reference URI="/xl/worksheets/sheet5.xml?ContentType=application/vnd.openxmlformats-officedocument.spreadsheetml.worksheet+xml">
        <DigestMethod Algorithm="http://www.w3.org/2001/04/xmlenc#sha256"/>
        <DigestValue>9zIG5H4+npidHmGM2mNvxXDQbhlozhjv1GwzzH22FoA=</DigestValue>
      </Reference>
    </Manifest>
    <SignatureProperties>
      <SignatureProperty Id="idSignatureTime" Target="#idPackageSignature">
        <mdssi:SignatureTime xmlns:mdssi="http://schemas.openxmlformats.org/package/2006/digital-signature">
          <mdssi:Format>YYYY-MM-DDThh:mm:ssTZD</mdssi:Format>
          <mdssi:Value>2025-08-14T21:01:58Z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2025-08-14T21:01:58Z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A5C5B5-0A21-40AD-B869-4ABDAAB4C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D74D23-4034-49EA-AC4F-C2229FB73D1A}">
  <ds:schemaRefs>
    <ds:schemaRef ds:uri="http://schemas.microsoft.com/office/2006/metadata/properties"/>
    <ds:schemaRef ds:uri="http://schemas.microsoft.com/office/infopath/2007/PartnerControls"/>
    <ds:schemaRef ds:uri="e22f4d1c-4a35-40b6-96d5-1a9c7e49af38"/>
    <ds:schemaRef ds:uri="50cd21ce-157e-4cef-a9e1-719e8f6c805e"/>
  </ds:schemaRefs>
</ds:datastoreItem>
</file>

<file path=customXml/itemProps3.xml><?xml version="1.0" encoding="utf-8"?>
<ds:datastoreItem xmlns:ds="http://schemas.openxmlformats.org/officeDocument/2006/customXml" ds:itemID="{7EFA8C13-EACC-40A9-BC6F-7259946C7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2025-08-14T18:38:34Z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