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xr:revisionPtr revIDLastSave="0" documentId="13_ncr:201_{83FEEF83-4191-4E0D-90D9-FD59201D421D}" xr6:coauthVersionLast="47" xr6:coauthVersionMax="47" xr10:uidLastSave="{00000000-0000-0000-0000-000000000000}"/>
  <bookViews>
    <workbookView xWindow="-120" yWindow="-120" windowWidth="29040" windowHeight="15720" tabRatio="914" xr2:uid="{00000000-000D-0000-FFFF-FFFF00000000}"/>
  </bookViews>
  <sheets>
    <sheet name="EAN" sheetId="23" r:id="rId1"/>
    <sheet name="EIE" sheetId="24" r:id="rId2"/>
    <sheet name="EVA" sheetId="25" r:id="rId3"/>
    <sheet name="EFE" sheetId="26" r:id="rId4"/>
    <sheet name="NOTAS" sheetId="27"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2" i="27" l="1"/>
  <c r="D13" i="23" l="1"/>
  <c r="D139" i="27"/>
  <c r="C139" i="27"/>
  <c r="B187" i="27"/>
  <c r="B201" i="27"/>
  <c r="D19" i="26"/>
  <c r="D182" i="27"/>
  <c r="D18" i="24"/>
  <c r="C18" i="24"/>
  <c r="D159" i="27"/>
  <c r="C159" i="27"/>
  <c r="D145" i="27"/>
  <c r="C145" i="27"/>
  <c r="D153" i="27" l="1"/>
  <c r="C153" i="27" l="1"/>
  <c r="C19" i="26" l="1"/>
  <c r="B4" i="25"/>
  <c r="C13" i="23" l="1"/>
  <c r="D119" i="27" l="1"/>
  <c r="C119" i="27"/>
  <c r="C132" i="27" l="1"/>
  <c r="D25" i="26"/>
  <c r="C25" i="26"/>
  <c r="B2" i="24" l="1"/>
  <c r="B2" i="25" s="1"/>
  <c r="B2" i="26" s="1"/>
  <c r="D132" i="27" l="1"/>
  <c r="D166" i="27" l="1"/>
  <c r="C166" i="27"/>
  <c r="E94" i="27"/>
  <c r="D94" i="27"/>
  <c r="E92" i="27"/>
  <c r="D113" i="27" s="1"/>
  <c r="D137" i="27" s="1"/>
  <c r="D92" i="27"/>
  <c r="C113" i="27" s="1"/>
  <c r="C137" i="27" s="1"/>
  <c r="D126" i="27"/>
  <c r="C126" i="27"/>
  <c r="C164" i="27" l="1"/>
  <c r="C123" i="27"/>
  <c r="C130" i="27" s="1"/>
  <c r="D164" i="27"/>
  <c r="D123" i="27"/>
  <c r="D130" i="27" s="1"/>
  <c r="C27" i="26" l="1"/>
  <c r="D10" i="24"/>
  <c r="C21" i="23"/>
  <c r="C22" i="23" l="1"/>
  <c r="C19" i="24"/>
  <c r="D7" i="24"/>
  <c r="D7" i="26" s="1"/>
  <c r="C7" i="24"/>
  <c r="C7" i="26" s="1"/>
  <c r="B5" i="26" l="1"/>
  <c r="B4" i="24"/>
  <c r="B4" i="26" s="1"/>
  <c r="C12" i="25"/>
  <c r="D27" i="26" l="1"/>
  <c r="D21" i="23" l="1"/>
  <c r="D22" i="23" s="1"/>
  <c r="D19" i="24" l="1"/>
  <c r="E14" i="25" l="1"/>
</calcChain>
</file>

<file path=xl/sharedStrings.xml><?xml version="1.0" encoding="utf-8"?>
<sst xmlns="http://schemas.openxmlformats.org/spreadsheetml/2006/main" count="239" uniqueCount="169">
  <si>
    <t>ACTIVO</t>
  </si>
  <si>
    <t>TOTAL ACTIVO BRUTO</t>
  </si>
  <si>
    <t>PASIVO</t>
  </si>
  <si>
    <t xml:space="preserve">TOTAL ACTIVO NETO </t>
  </si>
  <si>
    <t>CUOTAS PARTES EN CIRCULACIÓN</t>
  </si>
  <si>
    <t xml:space="preserve">VALOR CUOTA PARTE AL CIERRE </t>
  </si>
  <si>
    <t>INGRESO</t>
  </si>
  <si>
    <t>TOTAL INGRESOS</t>
  </si>
  <si>
    <t>EGRESOS</t>
  </si>
  <si>
    <t>Comisión por Administración</t>
  </si>
  <si>
    <t>TOTAL EGRESOS</t>
  </si>
  <si>
    <t>RESULTADO DEL EJERCICIO</t>
  </si>
  <si>
    <t>CUENTA</t>
  </si>
  <si>
    <t>APORTANTES</t>
  </si>
  <si>
    <t>RESULTADO</t>
  </si>
  <si>
    <t>SALDO AL INICIO</t>
  </si>
  <si>
    <t>MOVIMIENTO DEL PERÍODO</t>
  </si>
  <si>
    <t>Suscripciones</t>
  </si>
  <si>
    <t>Rescates</t>
  </si>
  <si>
    <t>Resultado del período</t>
  </si>
  <si>
    <t>SALDO AL FINAL DEL PERÍODO</t>
  </si>
  <si>
    <t>CONCEPTO</t>
  </si>
  <si>
    <t>Causas de las variaciones del efectivo</t>
  </si>
  <si>
    <t>Actividades Operativas</t>
  </si>
  <si>
    <t>Cambios en activos y pasivos operativos</t>
  </si>
  <si>
    <t>Flujo neto de efectivo generado por actividades operativas</t>
  </si>
  <si>
    <t>Actividades de financiación</t>
  </si>
  <si>
    <t xml:space="preserve">Rescates </t>
  </si>
  <si>
    <t>Flujo neto de efectivo generado por (utilizado) en actividades de financiación</t>
  </si>
  <si>
    <t>Saldo Final de efectivo</t>
  </si>
  <si>
    <t>Efectivo al inicio del periodo</t>
  </si>
  <si>
    <t>Comisiones pagadas</t>
  </si>
  <si>
    <t>Instrumento</t>
  </si>
  <si>
    <t>Sector</t>
  </si>
  <si>
    <t>País</t>
  </si>
  <si>
    <t>Fecha
Compra</t>
  </si>
  <si>
    <t>Moneda</t>
  </si>
  <si>
    <t>Monto</t>
  </si>
  <si>
    <t>Val. Compra</t>
  </si>
  <si>
    <t>Val. Contable</t>
  </si>
  <si>
    <t>TOTAL PASIVO</t>
  </si>
  <si>
    <t>ESTADO DEL ACTIVO NETO</t>
  </si>
  <si>
    <t>ESTADO DE INGRESOS Y EGRESOS</t>
  </si>
  <si>
    <t>ESTADO DE VARIACIÓN DEL ACTIVO NETO</t>
  </si>
  <si>
    <t>ESTADO DE FLUJO DE EFECTIVO</t>
  </si>
  <si>
    <t>NOTAS A LOS ESTADOS FINANCIEROS</t>
  </si>
  <si>
    <t>1) Información Básica del Fondo</t>
  </si>
  <si>
    <t>2) Información sobre la Administradora</t>
  </si>
  <si>
    <t xml:space="preserve">    2.1) Información General</t>
  </si>
  <si>
    <t>COMPOSICION DE LAS INVERSIONES DEL FONDO</t>
  </si>
  <si>
    <t>%
De las Inversiones con Relac. al Pat. Neto del Fondo</t>
  </si>
  <si>
    <t>INDICE</t>
  </si>
  <si>
    <t>ANEXO I</t>
  </si>
  <si>
    <t>En Gs.</t>
  </si>
  <si>
    <t>(GUARANÍES)</t>
  </si>
  <si>
    <t>Prestamos</t>
  </si>
  <si>
    <t>Comité de Vigilancia</t>
  </si>
  <si>
    <t>Pago Proveedores</t>
  </si>
  <si>
    <t>Tipo de cambio comprador</t>
  </si>
  <si>
    <t xml:space="preserve">Tipo de cambio vendedor       </t>
  </si>
  <si>
    <t xml:space="preserve">    2.2) Entidad encargada de la Custodia</t>
  </si>
  <si>
    <t>3) Criterios Contables Aplicados</t>
  </si>
  <si>
    <t>La entidad aplica el principio de lo devengado para el reconocimiento de los ingresos y la imputación de costos.</t>
  </si>
  <si>
    <t>a) Posición en Moneda Extranjera:</t>
  </si>
  <si>
    <t>b) Diferencia de Cambio en Moneda Extranjera:</t>
  </si>
  <si>
    <t>TOTAL</t>
  </si>
  <si>
    <t>_Información Estadística</t>
  </si>
  <si>
    <t>MES</t>
  </si>
  <si>
    <t>VALOR CUOTA</t>
  </si>
  <si>
    <t>PATRIMONIO NETO DEL FONDO</t>
  </si>
  <si>
    <t>N° DE PARTICIPES</t>
  </si>
  <si>
    <t>ENERO</t>
  </si>
  <si>
    <t>FEBRERO</t>
  </si>
  <si>
    <t>MARZO</t>
  </si>
  <si>
    <t>4) Composición de las Cuentas</t>
  </si>
  <si>
    <t>CUENTAS</t>
  </si>
  <si>
    <t>Resultado por Tenencia</t>
  </si>
  <si>
    <t>Anticipo Financiero</t>
  </si>
  <si>
    <t>Inmobiliario</t>
  </si>
  <si>
    <t>Paraguay</t>
  </si>
  <si>
    <t>Gs</t>
  </si>
  <si>
    <t>TOTAL DISPONIBILIDADES</t>
  </si>
  <si>
    <t xml:space="preserve">-   </t>
  </si>
  <si>
    <t>TOTAL COMISION ACUMULADA</t>
  </si>
  <si>
    <t>(-) TOTAL DEVOLUCION DE COMISION</t>
  </si>
  <si>
    <t>TOTAL GENERAL</t>
  </si>
  <si>
    <t>Ada Bettina Sosa De Da Costa</t>
  </si>
  <si>
    <t>Las 4 Notas y el Anexo I que acompañan son parte integrante de estos Estados Financieros</t>
  </si>
  <si>
    <t>Las 6 Notas y el Anexo I que acompañan son parte integrante de estos Estados Financieros</t>
  </si>
  <si>
    <r>
      <t>PARAGUAY FUNDS ADMINISTRADORA DE FONDOS MUTUOS S.A. ha sido constituida por Escritura Pública N.º 41, de fecha 20 de octubre de 2006, pasada ante la Esc. Karen Alice Notario Frutos, en la que constan su denominación, domicilio, duración, objeto, formas de administración y demás requisitos legales para su funcionamiento, inscripta en la Dirección General de los Registros Públicos en la Sección Personas Jurídicas y Asociaciones bajo el N.º 212, folio 2859, Serie “D”, en fecha 19 de febrero de 2007; y en el registro Público de Comercio, bajo el N.º 112, Serie “E”, folio 873 y siguientes, Sección Contratos, en fecha 19 de febrero de 2007. Posteriormente complementada por Escritura Pública N.º 3 de fecha 11 de enero de 2007, autorizada por la N. P. Karen Alice Notario Frutos, de cuyo testimonio se tomó razón en la Dirección General de los Registros Públicos, Sección Personas Jurídicas y Asociaciones, bajo el N.º 23, al folio 2872, Serie “D”, y en el Registro Público de Comercio, bajo el N.º 113, Serie “E”, al folio 886 y siguientes, Sección Contratos, ambas del 19 de febrero de 2007. Y por Escritura Pública Complementaria N.º 125, de fecha 24 de julio de 2008, pasada ante el Esc. Martín José Troche Robbiani, inscripta en la Dirección General de los Registros Públicos en la Sección Personas Jurídicas y Asociaciones bajo el N.º 355, folio 4420 y siguientes, Serie ”B”; y en el registro Público de Comercio, bajo el N.º 534, Serie “D”, folio 5488, Sección Contratos, en fecha 24/07/2008. Por Escritura Pública N.º 489 de fecha 29/07/2013 y Escritura Pública Complementaria N.º 984 de fecha 07/11/2013, pasada ante el Esc. Luis Enrique Peroni Giralt, se ha formalizado la Protocolización de las Actas de Asambleas Generales Extraordinaria de accionistas N.º 11/2012 de fecha 18/10/2012 y culminada luego del cuarto intermedio según Acta N.º 12/2012 de fecha 15/11/2012 en la que se modificó la denominación social por CADIEM Administradora de Fondos Mutuos S.A.</t>
    </r>
    <r>
      <rPr>
        <b/>
        <sz val="11"/>
        <color theme="1"/>
        <rFont val="Gantari"/>
      </rPr>
      <t xml:space="preserve"> </t>
    </r>
    <r>
      <rPr>
        <sz val="11"/>
        <color theme="1"/>
        <rFont val="Gantari"/>
      </rPr>
      <t>y se modificaron sus estatutos sociales y la Asamblea General Ordinaria N.º 13/2013 de fecha 30/04/2013, la cual pasó a cuarto intermedio y prosiguió según Acta N.º 14/2013 de fecha 30/05/2013; inscriptas en la Dirección Gral. de Registros Públicos en el Registro de Personas Jurídicas y Asociaciones bajo el N.º 1399 folio 14709 y siguientes, Serie E, en fecha 27/11/2013; y en el Registro Público de Comercio, Reg. de Contratos, bajo el N.º 366, al folio 2825 y siguientes, Serie H, en fecha 27/11/2013. Por Escritura Pública N.º 1227 de fecha 28/12/2016, pasada ante el Esc. Luis Enrique Peroni Giralt, se ha formalizado la Protocolización de las Actas de Asambleas Generales Extraordinaria de accionistas N.º 17/2016 de fecha 30/03/2016 en la que se modificó la denominación social por CADIEM Administradora de Fondos Patrimoniales de Inversión S.A. y se modificaron sus estatutos sociales; inscriptas en la Dirección Gral. de Registros Públicos en el Registro de Personas Jurídicas y Asociaciones bajo el N.º 1 folio 01 y siguientes, Serie Comercial, en fecha 02/02/2017; y en el Registro Público de Comercio, Reg. de Contratos, bajo el N.º 01, al folio 1 al 20, Serie Comercial, en fecha 02/02/2017.</t>
    </r>
  </si>
  <si>
    <r>
      <t xml:space="preserve">    </t>
    </r>
    <r>
      <rPr>
        <b/>
        <sz val="11"/>
        <color theme="1"/>
        <rFont val="Gantari"/>
      </rPr>
      <t xml:space="preserve">4.1) </t>
    </r>
    <r>
      <rPr>
        <b/>
        <u/>
        <sz val="11"/>
        <color theme="1"/>
        <rFont val="Gantari"/>
      </rPr>
      <t>Disponibilidades:</t>
    </r>
    <r>
      <rPr>
        <sz val="11"/>
        <color theme="1"/>
        <rFont val="Gantari"/>
      </rPr>
      <t xml:space="preserve"> Esta cuenta esta compuesta por los saldos en los bancos a la fecha de estos estados financieros</t>
    </r>
  </si>
  <si>
    <r>
      <t xml:space="preserve">    </t>
    </r>
    <r>
      <rPr>
        <b/>
        <sz val="11"/>
        <color theme="1"/>
        <rFont val="Gantari"/>
      </rPr>
      <t xml:space="preserve">4.3) </t>
    </r>
    <r>
      <rPr>
        <b/>
        <u/>
        <sz val="11"/>
        <color theme="1"/>
        <rFont val="Gantari"/>
      </rPr>
      <t>Acreedores por Operación:</t>
    </r>
    <r>
      <rPr>
        <sz val="11"/>
        <color theme="1"/>
        <rFont val="Gantari"/>
      </rPr>
      <t xml:space="preserve"> El saldo es el siguiente</t>
    </r>
  </si>
  <si>
    <r>
      <t xml:space="preserve">Disponibilidades </t>
    </r>
    <r>
      <rPr>
        <b/>
        <sz val="11"/>
        <color rgb="FF000000"/>
        <rFont val="Gantari"/>
      </rPr>
      <t>Nota 4.1</t>
    </r>
  </si>
  <si>
    <r>
      <t xml:space="preserve">Inversiones </t>
    </r>
    <r>
      <rPr>
        <b/>
        <sz val="11"/>
        <color rgb="FF000000"/>
        <rFont val="Gantari"/>
      </rPr>
      <t>Anexo I</t>
    </r>
  </si>
  <si>
    <r>
      <t xml:space="preserve">Otros Créditos </t>
    </r>
    <r>
      <rPr>
        <b/>
        <sz val="11"/>
        <color theme="1"/>
        <rFont val="Gantari"/>
      </rPr>
      <t>Nota 4.2</t>
    </r>
  </si>
  <si>
    <t>La valorización de las inversiones aplicadas en el fondo están constituidas por el valor de costo de compra y las costos asociados para la construcción.</t>
  </si>
  <si>
    <t>Cadiem AFPISA, es la encargada de la custodia de activos del Fondo. Si hubiese títulos físicos serán resguardados en la Caja de Valores del Paraguay.</t>
  </si>
  <si>
    <t>Impuestos Municipales</t>
  </si>
  <si>
    <t>Banco Atlas S.A.</t>
  </si>
  <si>
    <t>Proyecto Residencial Orquídeas</t>
  </si>
  <si>
    <t>FONDO DE INVERSIÓN INMOBILIARIO ORQUIDEAS</t>
  </si>
  <si>
    <r>
      <t xml:space="preserve">El Fondo Orquídeas solo opera en moneda local, por eso no cuenta con reporte sobre </t>
    </r>
    <r>
      <rPr>
        <i/>
        <u/>
        <sz val="11"/>
        <color theme="1"/>
        <rFont val="Gantari"/>
      </rPr>
      <t>Posición en Moneda Extranjera.</t>
    </r>
  </si>
  <si>
    <t>Los estados financieros se han preparado de acuerdo con normas contables y criterios de valuación dictados por la Superintendencia de Valores y con normas de información financiera vigentes en el Paraguay dictadas por el Consejo de Contadores Públicos del Paraguay.</t>
  </si>
  <si>
    <r>
      <t xml:space="preserve">El Fondo Orquídeas mantiene sus operaciones exclusivamente en moneda local, razón por la cual no arroja saldo con </t>
    </r>
    <r>
      <rPr>
        <i/>
        <u/>
        <sz val="11"/>
        <color theme="1"/>
        <rFont val="Gantari"/>
      </rPr>
      <t>Diferencia de Cambio en Moneda Extranjera</t>
    </r>
  </si>
  <si>
    <t>Banco Zeta SAECA</t>
  </si>
  <si>
    <t>Anticipo a Proveedores</t>
  </si>
  <si>
    <t>La ADMINISTRADORA será responsable de la administración del FONDO DE INVERSIÓN INMOBILIARIO ORQUIDEAS, registrado en la CNV de conformidad con la Res. CNV N° 48 E/22 de fecha 14 de diciembre de 2022 y Certificado de Registro N.º 140_15122022 de fecha 15 de diciembre de 2022, modificado según Res. 29/2024 de fecha 11/07/2024 y Certificado de Registro N° 131_11072024 el cual se regirá por el
presente REGLAMENTO INTERNO y por las disposiciones legales pertinentes. El FONDO ha sido constituido como un patrimonio autónomo, cuyas operaciones se registran y contabilizan en forma separada de la ADMINISTRADORA.
El objeto del FONDO DE INVERSIÓN será invertir en el desarrollo, construcción, y venta de departamentos y casas enfocados al segmento de primera vivienda que califiquen para obtener financiamiento bancario en las condiciones de la AFD a través de crédito hipotecario o de garantía fiduciaria.
El FONDO obtendrá los ingresos y utilidades al vender los departamentos o casas construidas el cual debería ocurrir entre los meses 18 y 24 luego de la compra del terreno. La venta será definitiva y al contado. Este FONDO está dirigido a personas físicas y jurídicas interesadas en invertir en Guaraníes en el sector inmobiliario de primera vivienda para el segmento de la clase media.</t>
  </si>
  <si>
    <t>OTROS EGRESOS</t>
  </si>
  <si>
    <t>Luz, Agua y Telefono</t>
  </si>
  <si>
    <t>Papeles, Utiles e Impresos</t>
  </si>
  <si>
    <t>Gastos No Deducibles</t>
  </si>
  <si>
    <t>Servicio de Cobranza</t>
  </si>
  <si>
    <t>La comisión de administración aplicada es de 2% anual más IVA. Esta comisión se calcula diariamente sobre el total de activos bajo gestión y se paga mensualmente a la administradora, habitualmente el primer día hábil del mes posterior al cierre.</t>
  </si>
  <si>
    <r>
      <t xml:space="preserve">    </t>
    </r>
    <r>
      <rPr>
        <b/>
        <sz val="11"/>
        <color theme="1"/>
        <rFont val="Gantari"/>
      </rPr>
      <t xml:space="preserve">4.2) </t>
    </r>
    <r>
      <rPr>
        <b/>
        <u/>
        <sz val="11"/>
        <color theme="1"/>
        <rFont val="Gantari"/>
      </rPr>
      <t>Otros Créditos</t>
    </r>
    <r>
      <rPr>
        <u/>
        <sz val="11"/>
        <color theme="1"/>
        <rFont val="Gantari"/>
      </rPr>
      <t>:</t>
    </r>
    <r>
      <rPr>
        <sz val="11"/>
        <color theme="1"/>
        <rFont val="Gantari"/>
      </rPr>
      <t xml:space="preserve"> Esta compuesto por el siguente detalle</t>
    </r>
  </si>
  <si>
    <t>31/12/2024</t>
  </si>
  <si>
    <t>se expone a continuación:</t>
  </si>
  <si>
    <t>Honorarios Profesionales</t>
  </si>
  <si>
    <t>Gastos de Marketing</t>
  </si>
  <si>
    <t>IVA Crédito</t>
  </si>
  <si>
    <r>
      <t xml:space="preserve">Comisiones a pagar a la administradora </t>
    </r>
    <r>
      <rPr>
        <b/>
        <sz val="11"/>
        <color rgb="FF000000"/>
        <rFont val="Gantari"/>
      </rPr>
      <t>Nota 4.5</t>
    </r>
  </si>
  <si>
    <t xml:space="preserve">Otros Ingresos </t>
  </si>
  <si>
    <t>Ingresos Operativos</t>
  </si>
  <si>
    <t>Aumento en Inversiones / Inmobiliario</t>
  </si>
  <si>
    <r>
      <t xml:space="preserve">Proveedores Locales </t>
    </r>
    <r>
      <rPr>
        <b/>
        <sz val="11"/>
        <color rgb="FF000000"/>
        <rFont val="Gantari"/>
      </rPr>
      <t>Nota 4.4</t>
    </r>
  </si>
  <si>
    <t>Préstamo Banco Local</t>
  </si>
  <si>
    <t>Intereses a Pagar</t>
  </si>
  <si>
    <t>(-) Intereses a Devengar</t>
  </si>
  <si>
    <r>
      <t xml:space="preserve">Acreedores por Operación </t>
    </r>
    <r>
      <rPr>
        <b/>
        <sz val="11"/>
        <color rgb="FF000000"/>
        <rFont val="Gantari"/>
      </rPr>
      <t>Nota 4.3</t>
    </r>
  </si>
  <si>
    <r>
      <t xml:space="preserve">    </t>
    </r>
    <r>
      <rPr>
        <b/>
        <sz val="11"/>
        <color theme="1"/>
        <rFont val="Gantari"/>
      </rPr>
      <t xml:space="preserve">4.6) </t>
    </r>
    <r>
      <rPr>
        <b/>
        <u/>
        <sz val="11"/>
        <color theme="1"/>
        <rFont val="Gantari"/>
      </rPr>
      <t>Préstamos</t>
    </r>
    <r>
      <rPr>
        <u/>
        <sz val="11"/>
        <color theme="1"/>
        <rFont val="Gantari"/>
      </rPr>
      <t>:</t>
    </r>
    <r>
      <rPr>
        <sz val="11"/>
        <color theme="1"/>
        <rFont val="Gantari"/>
      </rPr>
      <t xml:space="preserve"> Está compuesto por los saldos de capital e intereses. Estos préstamos financian exclusivamente la construcción de obra en su totalidad.</t>
    </r>
  </si>
  <si>
    <r>
      <t xml:space="preserve">    </t>
    </r>
    <r>
      <rPr>
        <b/>
        <sz val="11"/>
        <color theme="1"/>
        <rFont val="Gantari"/>
      </rPr>
      <t xml:space="preserve">4.5) </t>
    </r>
    <r>
      <rPr>
        <b/>
        <u/>
        <sz val="11"/>
        <color theme="1"/>
        <rFont val="Gantari"/>
      </rPr>
      <t>Comisión a Pagar a la Administradora</t>
    </r>
    <r>
      <rPr>
        <u/>
        <sz val="11"/>
        <color theme="1"/>
        <rFont val="Gantari"/>
      </rPr>
      <t>:</t>
    </r>
    <r>
      <rPr>
        <sz val="11"/>
        <color theme="1"/>
        <rFont val="Gantari"/>
      </rPr>
      <t xml:space="preserve"> Esta compuesta por los saldos de las comisiones por administración del fondo del periodo.</t>
    </r>
  </si>
  <si>
    <t>Comisión por Administración.</t>
  </si>
  <si>
    <r>
      <t xml:space="preserve">Prestamos </t>
    </r>
    <r>
      <rPr>
        <b/>
        <sz val="11"/>
        <color rgb="FF000000"/>
        <rFont val="Gantari"/>
      </rPr>
      <t>Nota 4.6</t>
    </r>
  </si>
  <si>
    <r>
      <t xml:space="preserve">Garantía de Buena Ejecución </t>
    </r>
    <r>
      <rPr>
        <b/>
        <sz val="11"/>
        <color rgb="FF000000"/>
        <rFont val="Gantari"/>
      </rPr>
      <t>Nota 4.7</t>
    </r>
  </si>
  <si>
    <r>
      <t xml:space="preserve">Resultado por tenencia de inversiones </t>
    </r>
    <r>
      <rPr>
        <b/>
        <sz val="11"/>
        <color theme="1"/>
        <rFont val="Gantari"/>
      </rPr>
      <t>Nota 4.8</t>
    </r>
  </si>
  <si>
    <r>
      <t xml:space="preserve">Otros Egresos </t>
    </r>
    <r>
      <rPr>
        <b/>
        <sz val="11"/>
        <color theme="1"/>
        <rFont val="Gantari"/>
      </rPr>
      <t>Nota 4.9</t>
    </r>
  </si>
  <si>
    <r>
      <t xml:space="preserve">    </t>
    </r>
    <r>
      <rPr>
        <b/>
        <sz val="11"/>
        <color theme="1"/>
        <rFont val="Gantari"/>
      </rPr>
      <t xml:space="preserve">4.8) </t>
    </r>
    <r>
      <rPr>
        <b/>
        <u/>
        <sz val="11"/>
        <color theme="1"/>
        <rFont val="Gantari"/>
      </rPr>
      <t>Resultado por Tenencia de Inversiones</t>
    </r>
    <r>
      <rPr>
        <u/>
        <sz val="11"/>
        <color theme="1"/>
        <rFont val="Gantari"/>
      </rPr>
      <t>:</t>
    </r>
    <r>
      <rPr>
        <sz val="11"/>
        <color theme="1"/>
        <rFont val="Gantari"/>
      </rPr>
      <t xml:space="preserve"> Este saldo comprende los rendimientos generados por las inversiones de liquidez que posee el fondo durante el período reportado.</t>
    </r>
  </si>
  <si>
    <r>
      <t xml:space="preserve">    </t>
    </r>
    <r>
      <rPr>
        <b/>
        <sz val="11"/>
        <color theme="1"/>
        <rFont val="Gantari"/>
      </rPr>
      <t xml:space="preserve">4.9) </t>
    </r>
    <r>
      <rPr>
        <b/>
        <u/>
        <sz val="11"/>
        <color theme="1"/>
        <rFont val="Gantari"/>
      </rPr>
      <t>Otros Ingresos / Otros Egresos</t>
    </r>
    <r>
      <rPr>
        <u/>
        <sz val="11"/>
        <color theme="1"/>
        <rFont val="Gantari"/>
      </rPr>
      <t>:</t>
    </r>
    <r>
      <rPr>
        <sz val="11"/>
        <color theme="1"/>
        <rFont val="Gantari"/>
      </rPr>
      <t xml:space="preserve"> Esta cuenta se compone por importes que no son parte de las operaciones ordinarias.</t>
    </r>
  </si>
  <si>
    <r>
      <t xml:space="preserve">    </t>
    </r>
    <r>
      <rPr>
        <b/>
        <sz val="11"/>
        <color theme="1"/>
        <rFont val="Gantari"/>
      </rPr>
      <t xml:space="preserve">4.4) </t>
    </r>
    <r>
      <rPr>
        <b/>
        <u/>
        <sz val="11"/>
        <color theme="1"/>
        <rFont val="Gantari"/>
      </rPr>
      <t>Proveedores Locales</t>
    </r>
    <r>
      <rPr>
        <u/>
        <sz val="11"/>
        <color theme="1"/>
        <rFont val="Gantari"/>
      </rPr>
      <t>:</t>
    </r>
    <r>
      <rPr>
        <sz val="11"/>
        <color theme="1"/>
        <rFont val="Gantari"/>
      </rPr>
      <t xml:space="preserve"> La composición del saldo de la cuenta al 31 de diciembre 2024, comparativo con el ejercicio anterior,</t>
    </r>
  </si>
  <si>
    <r>
      <t xml:space="preserve">    </t>
    </r>
    <r>
      <rPr>
        <b/>
        <sz val="11"/>
        <color theme="1"/>
        <rFont val="Gantari"/>
      </rPr>
      <t>4.7)</t>
    </r>
    <r>
      <rPr>
        <b/>
        <u/>
        <sz val="11"/>
        <color theme="1"/>
        <rFont val="Gantari"/>
      </rPr>
      <t xml:space="preserve"> Garantia de Ejecución</t>
    </r>
    <r>
      <rPr>
        <u/>
        <sz val="11"/>
        <color theme="1"/>
        <rFont val="Gantari"/>
      </rPr>
      <t xml:space="preserve">: </t>
    </r>
    <r>
      <rPr>
        <sz val="11"/>
        <color theme="1"/>
        <rFont val="Gantari"/>
      </rPr>
      <t>Este saldo está conformado por la retención del 5% correspondiente a los certificados de obras.</t>
    </r>
  </si>
  <si>
    <t>Comisión Gestion Cobranza</t>
  </si>
  <si>
    <t>Gastos Financieros</t>
  </si>
  <si>
    <t>Banco Continental SAECA</t>
  </si>
  <si>
    <t>Acreedores Varios</t>
  </si>
  <si>
    <t>Gastos de Asamblea</t>
  </si>
  <si>
    <t>Multas y Recargos</t>
  </si>
  <si>
    <t>Aumento (Disminución) en Otros Pasivos</t>
  </si>
  <si>
    <t>Intereses Cobrados</t>
  </si>
  <si>
    <t>Fondo Muto Disponible Gs</t>
  </si>
  <si>
    <t>Fondos Mutuos</t>
  </si>
  <si>
    <t>Ingresos a Realizar</t>
  </si>
  <si>
    <t>c) Gastos Operacionales y comisión de la Sociedad Administradora:</t>
  </si>
  <si>
    <r>
      <t xml:space="preserve">Comisión por Administración </t>
    </r>
    <r>
      <rPr>
        <b/>
        <sz val="11"/>
        <color theme="1"/>
        <rFont val="Gantari"/>
      </rPr>
      <t>(Nota 3.C)</t>
    </r>
  </si>
  <si>
    <t>Garantía de Buena Ejecución</t>
  </si>
  <si>
    <t>Correspondiente al 30/06/2025 comparativo con el periodo 30/06/2024</t>
  </si>
  <si>
    <t>TOTAL AL 30/06/2025</t>
  </si>
  <si>
    <t xml:space="preserve">El período que cubre los Estados Contables es del 01 de enero al 30 de junio del 2025 de forma comparativa con el mismo periodo del año anterior. </t>
  </si>
  <si>
    <t>2do. TRIMESTRE</t>
  </si>
  <si>
    <t>1er. TRIMESTRE</t>
  </si>
  <si>
    <t>ABRIL</t>
  </si>
  <si>
    <t>MAYO</t>
  </si>
  <si>
    <t>JUNIO</t>
  </si>
  <si>
    <t>Banco Itau S.A.</t>
  </si>
  <si>
    <t>Comisiones Pagadas</t>
  </si>
  <si>
    <t>Gastos de Consumision</t>
  </si>
  <si>
    <t>Gastos de Escribania</t>
  </si>
  <si>
    <t>Fondo Disponible Gs.</t>
  </si>
  <si>
    <t>Tipo de cambio BCP</t>
  </si>
  <si>
    <t>Tipo de cambio unico</t>
  </si>
  <si>
    <t>Las partidas de activos y pasivos en moneda extranjera fueron valuadas al tipo de cambio de cierre proporcionado por la Dirección Nacional de Ingresos Tributarios (DNIT), hasta el mes de diciembre del 2024, el cual no difiere significativamente respecto del vigente en el mercado libre de cambios, y de acuerdo a la Resolución SV. SG.N° 00003/2024 se considera la cotización Referencial Mensual, publicada por el Banco Central del Paraguay.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</si>
</sst>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43" formatCode="_ * #,##0.00_ ;_ * \-#,##0.00_ ;_ * &quot;-&quot;??_ ;_ @_ "/>
    <numFmt numFmtId="164" formatCode="_ * #,##0.000000_ ;_ * \-#,##0.000000_ ;_ * &quot;-&quot;_ ;_ @_ "/>
    <numFmt numFmtId="165" formatCode="_ * #,##0.00_ ;_ * \-#,##0.00_ ;_ * &quot;-&quot;_ ;_ @_ "/>
    <numFmt numFmtId="166" formatCode="_ * #,##0.000000_ ;_ * \-#,##0.000000_ ;_ * &quot;-&quot;??????_ ;_ @_ "/>
    <numFmt numFmtId="167" formatCode="_(* #,##0.00_);_(* \(#,##0.00\);_(* &quot;-&quot;??_);_(@_)"/>
    <numFmt numFmtId="168" formatCode="_(* #,##0.00_);_(* \(#,##0.00\);_(* &quot;-&quot;_);_(@_)"/>
  </numFmts>
  <fonts count="23" x14ac:knownFonts="1">
    <font>
      <sz val="11"/>
      <color theme="1"/>
      <name val="Calibri"/>
      <family val="2"/>
      <scheme val="minor"/>
    </font>
    <font>
      <sz val="11"/>
      <color theme="1"/>
      <name val="Calibri"/>
      <family val="2"/>
      <scheme val="minor"/>
    </font>
    <font>
      <sz val="10"/>
      <name val="Arial"/>
      <family val="2"/>
    </font>
    <font>
      <sz val="10"/>
      <name val="Verdana"/>
      <family val="2"/>
    </font>
    <font>
      <sz val="8"/>
      <name val="Verdana"/>
      <family val="2"/>
    </font>
    <font>
      <sz val="10"/>
      <color indexed="8"/>
      <name val="Arial"/>
      <family val="2"/>
    </font>
    <font>
      <u/>
      <sz val="11"/>
      <color theme="10"/>
      <name val="Calibri"/>
      <family val="2"/>
      <scheme val="minor"/>
    </font>
    <font>
      <sz val="11"/>
      <color theme="1"/>
      <name val="Gantari"/>
    </font>
    <font>
      <b/>
      <sz val="11"/>
      <color theme="1"/>
      <name val="Gantari"/>
    </font>
    <font>
      <u/>
      <sz val="11"/>
      <color theme="10"/>
      <name val="Gantari"/>
    </font>
    <font>
      <sz val="11"/>
      <name val="Gantari"/>
    </font>
    <font>
      <b/>
      <sz val="11"/>
      <name val="Gantari"/>
    </font>
    <font>
      <b/>
      <sz val="11"/>
      <color indexed="72"/>
      <name val="Gantari"/>
    </font>
    <font>
      <b/>
      <sz val="11"/>
      <color indexed="8"/>
      <name val="Gantari"/>
    </font>
    <font>
      <b/>
      <u/>
      <sz val="11"/>
      <color indexed="8"/>
      <name val="Gantari"/>
    </font>
    <font>
      <b/>
      <u/>
      <sz val="11"/>
      <color theme="1"/>
      <name val="Gantari"/>
    </font>
    <font>
      <i/>
      <u/>
      <sz val="11"/>
      <color theme="1"/>
      <name val="Gantari"/>
    </font>
    <font>
      <sz val="11"/>
      <color rgb="FF000000"/>
      <name val="Gantari"/>
    </font>
    <font>
      <u/>
      <sz val="11"/>
      <color theme="1"/>
      <name val="Gantari"/>
    </font>
    <font>
      <b/>
      <sz val="8"/>
      <color theme="1"/>
      <name val="Gantari"/>
    </font>
    <font>
      <b/>
      <sz val="11"/>
      <color rgb="FF000000"/>
      <name val="Gantari"/>
    </font>
    <font>
      <b/>
      <sz val="8"/>
      <color indexed="72"/>
      <name val="Gantari"/>
    </font>
    <font>
      <sz val="11"/>
      <color indexed="8"/>
      <name val="Gantari"/>
    </font>
  </fonts>
  <fills count="4">
    <fill>
      <patternFill patternType="none"/>
    </fill>
    <fill>
      <patternFill patternType="gray125"/>
    </fill>
    <fill>
      <patternFill patternType="solid">
        <fgColor rgb="FFFFFFFF"/>
        <bgColor indexed="64"/>
      </patternFill>
    </fill>
    <fill>
      <patternFill patternType="solid">
        <fgColor theme="9"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1">
    <xf numFmtId="0" fontId="0" fillId="0" borderId="0"/>
    <xf numFmtId="41" fontId="1" fillId="0" borderId="0" applyFont="0" applyFill="0" applyBorder="0" applyAlignment="0" applyProtection="0"/>
    <xf numFmtId="0" fontId="2" fillId="0" borderId="0" applyNumberFormat="0" applyFont="0" applyFill="0" applyBorder="0" applyAlignment="0" applyProtection="0"/>
    <xf numFmtId="41" fontId="1" fillId="0" borderId="0" applyFont="0" applyFill="0" applyBorder="0" applyAlignment="0" applyProtection="0"/>
    <xf numFmtId="0" fontId="3" fillId="0" borderId="0"/>
    <xf numFmtId="0" fontId="3" fillId="0" borderId="0"/>
    <xf numFmtId="9" fontId="4" fillId="0" borderId="0" applyFont="0" applyFill="0" applyBorder="0" applyAlignment="0" applyProtection="0"/>
    <xf numFmtId="167" fontId="4" fillId="0" borderId="0" applyFont="0" applyFill="0" applyBorder="0" applyAlignment="0" applyProtection="0"/>
    <xf numFmtId="0" fontId="5" fillId="0" borderId="0"/>
    <xf numFmtId="0" fontId="6" fillId="0" borderId="0" applyNumberFormat="0" applyFill="0" applyBorder="0" applyAlignment="0" applyProtection="0"/>
    <xf numFmtId="9" fontId="1" fillId="0" borderId="0" applyFont="0" applyFill="0" applyBorder="0" applyAlignment="0" applyProtection="0"/>
  </cellStyleXfs>
  <cellXfs count="201">
    <xf numFmtId="0" fontId="0" fillId="0" borderId="0" xfId="0"/>
    <xf numFmtId="0" fontId="7" fillId="0" borderId="0" xfId="0" applyFont="1"/>
    <xf numFmtId="0" fontId="9" fillId="0" borderId="0" xfId="9" applyFont="1" applyAlignment="1">
      <alignment horizontal="left" vertical="top"/>
    </xf>
    <xf numFmtId="0" fontId="10" fillId="0" borderId="0" xfId="2" applyFont="1" applyAlignment="1">
      <alignment horizontal="left" vertical="top"/>
    </xf>
    <xf numFmtId="0" fontId="10" fillId="0" borderId="0" xfId="0" applyFont="1"/>
    <xf numFmtId="0" fontId="11" fillId="0" borderId="14" xfId="2" applyFont="1" applyBorder="1" applyAlignment="1">
      <alignment horizontal="centerContinuous" vertical="top"/>
    </xf>
    <xf numFmtId="0" fontId="12" fillId="0" borderId="5" xfId="2" applyFont="1" applyBorder="1" applyAlignment="1">
      <alignment horizontal="centerContinuous" vertical="top"/>
    </xf>
    <xf numFmtId="0" fontId="12" fillId="0" borderId="6" xfId="2" applyFont="1" applyBorder="1" applyAlignment="1">
      <alignment horizontal="centerContinuous" vertical="top"/>
    </xf>
    <xf numFmtId="0" fontId="12" fillId="0" borderId="7" xfId="2" applyFont="1" applyBorder="1" applyAlignment="1">
      <alignment horizontal="centerContinuous" vertical="top"/>
    </xf>
    <xf numFmtId="14" fontId="12" fillId="0" borderId="5" xfId="2" applyNumberFormat="1" applyFont="1" applyBorder="1" applyAlignment="1">
      <alignment horizontal="centerContinuous" vertical="top"/>
    </xf>
    <xf numFmtId="0" fontId="10" fillId="0" borderId="0" xfId="0" applyFont="1" applyAlignment="1">
      <alignment horizontal="center" vertical="center" wrapText="1"/>
    </xf>
    <xf numFmtId="0" fontId="12" fillId="0" borderId="1" xfId="2" applyFont="1" applyBorder="1" applyAlignment="1">
      <alignment horizontal="center" vertical="center" wrapText="1"/>
    </xf>
    <xf numFmtId="0" fontId="10" fillId="0" borderId="10" xfId="0" applyFont="1" applyBorder="1"/>
    <xf numFmtId="0" fontId="10" fillId="0" borderId="11" xfId="0" applyFont="1" applyBorder="1"/>
    <xf numFmtId="14" fontId="10" fillId="0" borderId="11" xfId="0" applyNumberFormat="1" applyFont="1" applyBorder="1"/>
    <xf numFmtId="41" fontId="10" fillId="0" borderId="11" xfId="1" applyFont="1" applyBorder="1" applyAlignment="1"/>
    <xf numFmtId="0" fontId="10" fillId="0" borderId="13" xfId="0" applyFont="1" applyBorder="1"/>
    <xf numFmtId="0" fontId="10" fillId="0" borderId="14" xfId="0" applyFont="1" applyBorder="1"/>
    <xf numFmtId="0" fontId="10" fillId="0" borderId="15" xfId="0" applyFont="1" applyBorder="1"/>
    <xf numFmtId="0" fontId="13" fillId="0" borderId="11" xfId="0" applyFont="1" applyBorder="1" applyAlignment="1">
      <alignment vertical="top"/>
    </xf>
    <xf numFmtId="41" fontId="13" fillId="0" borderId="11" xfId="1" applyFont="1" applyBorder="1" applyAlignment="1" applyProtection="1">
      <alignment horizontal="right" vertical="top"/>
    </xf>
    <xf numFmtId="0" fontId="10" fillId="0" borderId="12" xfId="0" applyFont="1" applyBorder="1"/>
    <xf numFmtId="0" fontId="10" fillId="0" borderId="8" xfId="0" applyFont="1" applyBorder="1"/>
    <xf numFmtId="0" fontId="13" fillId="0" borderId="0" xfId="0" applyFont="1" applyAlignment="1">
      <alignment vertical="top"/>
    </xf>
    <xf numFmtId="41" fontId="13" fillId="0" borderId="0" xfId="1" applyFont="1" applyBorder="1" applyAlignment="1" applyProtection="1">
      <alignment horizontal="right" vertical="top"/>
    </xf>
    <xf numFmtId="0" fontId="10" fillId="0" borderId="9" xfId="0" applyFont="1" applyBorder="1"/>
    <xf numFmtId="0" fontId="14" fillId="0" borderId="14" xfId="0" applyFont="1" applyBorder="1" applyAlignment="1">
      <alignment vertical="top"/>
    </xf>
    <xf numFmtId="41" fontId="13" fillId="0" borderId="14" xfId="1" applyFont="1" applyBorder="1" applyAlignment="1" applyProtection="1">
      <alignment horizontal="right" vertical="top"/>
    </xf>
    <xf numFmtId="0" fontId="9" fillId="0" borderId="0" xfId="9" applyFont="1"/>
    <xf numFmtId="0" fontId="8" fillId="0" borderId="0" xfId="0" applyFont="1" applyAlignment="1">
      <alignment horizontal="left" wrapText="1"/>
    </xf>
    <xf numFmtId="0" fontId="7" fillId="0" borderId="0" xfId="0" applyFont="1" applyAlignment="1">
      <alignment horizontal="left" vertical="top" wrapText="1"/>
    </xf>
    <xf numFmtId="0" fontId="8" fillId="0" borderId="0" xfId="0" applyFont="1" applyAlignment="1">
      <alignment horizontal="left" vertical="center" wrapText="1"/>
    </xf>
    <xf numFmtId="0" fontId="7" fillId="0" borderId="0" xfId="0" applyFont="1" applyAlignment="1">
      <alignment horizontal="left" wrapText="1"/>
    </xf>
    <xf numFmtId="0" fontId="8" fillId="0" borderId="1" xfId="0" applyFont="1" applyBorder="1" applyAlignment="1">
      <alignment horizontal="center" vertical="center"/>
    </xf>
    <xf numFmtId="14" fontId="8" fillId="0" borderId="1" xfId="0" applyNumberFormat="1" applyFont="1" applyBorder="1" applyAlignment="1">
      <alignment horizontal="center" vertical="center"/>
    </xf>
    <xf numFmtId="0" fontId="7" fillId="0" borderId="1" xfId="0" applyFont="1" applyBorder="1" applyAlignment="1">
      <alignment horizontal="justify" vertical="center"/>
    </xf>
    <xf numFmtId="165" fontId="7" fillId="0" borderId="1" xfId="1" applyNumberFormat="1" applyFont="1" applyBorder="1" applyAlignment="1">
      <alignment horizontal="center" vertical="center"/>
    </xf>
    <xf numFmtId="0" fontId="8" fillId="0" borderId="0" xfId="0" applyFont="1"/>
    <xf numFmtId="0" fontId="8" fillId="0" borderId="0" xfId="0" applyFont="1" applyAlignment="1">
      <alignment wrapText="1"/>
    </xf>
    <xf numFmtId="41" fontId="7" fillId="0" borderId="2" xfId="1" applyFont="1" applyBorder="1" applyAlignment="1">
      <alignment horizontal="center" vertical="center"/>
    </xf>
    <xf numFmtId="43" fontId="7" fillId="0" borderId="0" xfId="0" applyNumberFormat="1" applyFont="1"/>
    <xf numFmtId="41" fontId="8" fillId="0" borderId="1" xfId="1" applyFont="1" applyFill="1" applyBorder="1" applyAlignment="1">
      <alignment horizontal="center" vertical="center"/>
    </xf>
    <xf numFmtId="0" fontId="8" fillId="0" borderId="1" xfId="0" applyFont="1" applyBorder="1" applyAlignment="1">
      <alignment horizontal="center" vertical="center" wrapText="1"/>
    </xf>
    <xf numFmtId="0" fontId="7" fillId="0" borderId="10" xfId="0" applyFont="1" applyBorder="1"/>
    <xf numFmtId="0" fontId="7" fillId="0" borderId="8" xfId="0" applyFont="1" applyBorder="1"/>
    <xf numFmtId="0" fontId="7" fillId="0" borderId="13" xfId="0" applyFont="1" applyBorder="1"/>
    <xf numFmtId="41" fontId="17" fillId="0" borderId="4" xfId="1" applyFont="1" applyBorder="1" applyAlignment="1">
      <alignment horizontal="center" vertical="center"/>
    </xf>
    <xf numFmtId="0" fontId="7" fillId="0" borderId="2" xfId="0" applyFont="1" applyBorder="1"/>
    <xf numFmtId="0" fontId="7" fillId="0" borderId="3" xfId="0" applyFont="1" applyBorder="1"/>
    <xf numFmtId="0" fontId="7" fillId="0" borderId="4" xfId="0" applyFont="1" applyBorder="1"/>
    <xf numFmtId="41" fontId="7" fillId="0" borderId="2" xfId="1" applyFont="1" applyBorder="1"/>
    <xf numFmtId="41" fontId="7" fillId="0" borderId="3" xfId="1" applyFont="1" applyBorder="1"/>
    <xf numFmtId="41" fontId="7" fillId="0" borderId="4" xfId="1" applyFont="1" applyBorder="1"/>
    <xf numFmtId="0" fontId="8" fillId="0" borderId="2" xfId="0" applyFont="1" applyBorder="1" applyAlignment="1">
      <alignment horizontal="center" vertical="center"/>
    </xf>
    <xf numFmtId="41" fontId="7" fillId="0" borderId="2" xfId="1" applyFont="1" applyFill="1" applyBorder="1"/>
    <xf numFmtId="41" fontId="7" fillId="0" borderId="4" xfId="1" applyFont="1" applyFill="1" applyBorder="1"/>
    <xf numFmtId="41" fontId="8" fillId="0" borderId="1" xfId="1" applyFont="1" applyFill="1" applyBorder="1"/>
    <xf numFmtId="0" fontId="8" fillId="0" borderId="0" xfId="0" applyFont="1" applyAlignment="1">
      <alignment horizontal="center" vertical="center"/>
    </xf>
    <xf numFmtId="165" fontId="8" fillId="0" borderId="0" xfId="1" applyNumberFormat="1" applyFont="1" applyFill="1" applyBorder="1"/>
    <xf numFmtId="41" fontId="7" fillId="0" borderId="0" xfId="0" applyNumberFormat="1" applyFont="1"/>
    <xf numFmtId="0" fontId="8" fillId="0" borderId="4" xfId="0" applyFont="1" applyBorder="1" applyAlignment="1">
      <alignment horizontal="center" vertical="center"/>
    </xf>
    <xf numFmtId="41" fontId="8" fillId="0" borderId="15" xfId="1" applyFont="1" applyBorder="1"/>
    <xf numFmtId="0" fontId="7" fillId="0" borderId="1" xfId="0" applyFont="1" applyBorder="1"/>
    <xf numFmtId="41" fontId="7" fillId="0" borderId="12" xfId="1" applyFont="1" applyBorder="1"/>
    <xf numFmtId="41" fontId="8" fillId="0" borderId="7" xfId="1" applyFont="1" applyBorder="1"/>
    <xf numFmtId="41" fontId="7" fillId="0" borderId="0" xfId="0" applyNumberFormat="1" applyFont="1" applyAlignment="1">
      <alignment horizontal="left" vertical="top" wrapText="1"/>
    </xf>
    <xf numFmtId="41" fontId="7" fillId="0" borderId="1" xfId="1" applyFont="1" applyBorder="1"/>
    <xf numFmtId="41" fontId="8" fillId="0" borderId="1" xfId="1" applyFont="1" applyBorder="1" applyAlignment="1">
      <alignment horizontal="center" vertical="center"/>
    </xf>
    <xf numFmtId="0" fontId="8" fillId="0" borderId="1" xfId="0" applyFont="1" applyBorder="1"/>
    <xf numFmtId="0" fontId="15" fillId="0" borderId="8" xfId="0" applyFont="1" applyBorder="1"/>
    <xf numFmtId="41" fontId="7" fillId="0" borderId="8" xfId="1" applyFont="1" applyBorder="1"/>
    <xf numFmtId="0" fontId="8" fillId="0" borderId="8" xfId="0" applyFont="1" applyBorder="1"/>
    <xf numFmtId="0" fontId="8" fillId="0" borderId="1" xfId="0" applyFont="1" applyBorder="1" applyAlignment="1">
      <alignment horizontal="left" vertical="center" wrapText="1"/>
    </xf>
    <xf numFmtId="0" fontId="8" fillId="0" borderId="1" xfId="0" applyFont="1" applyBorder="1" applyAlignment="1">
      <alignment horizontal="left" wrapText="1"/>
    </xf>
    <xf numFmtId="41" fontId="8" fillId="0" borderId="1" xfId="1" applyFont="1" applyBorder="1" applyAlignment="1">
      <alignment horizontal="center"/>
    </xf>
    <xf numFmtId="165" fontId="7" fillId="0" borderId="0" xfId="0" applyNumberFormat="1" applyFont="1"/>
    <xf numFmtId="0" fontId="19" fillId="0" borderId="0" xfId="0" applyFont="1" applyAlignment="1">
      <alignment horizontal="left"/>
    </xf>
    <xf numFmtId="41" fontId="7" fillId="0" borderId="0" xfId="1" applyFont="1"/>
    <xf numFmtId="0" fontId="8" fillId="0" borderId="1" xfId="0" applyFont="1" applyBorder="1" applyAlignment="1">
      <alignment horizontal="center"/>
    </xf>
    <xf numFmtId="14" fontId="8" fillId="0" borderId="1" xfId="0" applyNumberFormat="1" applyFont="1" applyBorder="1" applyAlignment="1">
      <alignment horizontal="center"/>
    </xf>
    <xf numFmtId="41" fontId="8" fillId="0" borderId="1" xfId="1" applyFont="1" applyBorder="1"/>
    <xf numFmtId="165" fontId="7" fillId="0" borderId="0" xfId="1" applyNumberFormat="1" applyFont="1"/>
    <xf numFmtId="0" fontId="8" fillId="0" borderId="2" xfId="0" applyFont="1" applyBorder="1"/>
    <xf numFmtId="41" fontId="7" fillId="0" borderId="3" xfId="1" applyFont="1" applyFill="1" applyBorder="1"/>
    <xf numFmtId="0" fontId="8" fillId="0" borderId="4" xfId="0" applyFont="1" applyBorder="1"/>
    <xf numFmtId="41" fontId="8" fillId="0" borderId="4" xfId="1" applyFont="1" applyBorder="1"/>
    <xf numFmtId="0" fontId="8" fillId="0" borderId="5" xfId="0" applyFont="1" applyBorder="1"/>
    <xf numFmtId="0" fontId="8" fillId="0" borderId="6" xfId="0" applyFont="1" applyBorder="1"/>
    <xf numFmtId="0" fontId="8" fillId="3" borderId="0" xfId="0" applyFont="1" applyFill="1" applyAlignment="1">
      <alignment horizontal="centerContinuous"/>
    </xf>
    <xf numFmtId="0" fontId="15" fillId="0" borderId="0" xfId="0" applyFont="1" applyAlignment="1">
      <alignment horizontal="centerContinuous"/>
    </xf>
    <xf numFmtId="0" fontId="8" fillId="0" borderId="0" xfId="0" applyFont="1" applyAlignment="1">
      <alignment horizontal="centerContinuous"/>
    </xf>
    <xf numFmtId="14" fontId="20" fillId="2" borderId="0" xfId="0" applyNumberFormat="1" applyFont="1" applyFill="1" applyAlignment="1">
      <alignment horizontal="center" vertical="center"/>
    </xf>
    <xf numFmtId="0" fontId="17" fillId="2" borderId="2" xfId="0" applyFont="1" applyFill="1" applyBorder="1" applyAlignment="1">
      <alignment vertical="center"/>
    </xf>
    <xf numFmtId="41" fontId="17" fillId="2" borderId="0" xfId="1" applyFont="1" applyFill="1" applyAlignment="1">
      <alignment horizontal="center" vertical="center"/>
    </xf>
    <xf numFmtId="0" fontId="17" fillId="2" borderId="3" xfId="0" applyFont="1" applyFill="1" applyBorder="1" applyAlignment="1">
      <alignment vertical="center"/>
    </xf>
    <xf numFmtId="0" fontId="20" fillId="2" borderId="1" xfId="0" applyFont="1" applyFill="1" applyBorder="1" applyAlignment="1">
      <alignment vertical="center"/>
    </xf>
    <xf numFmtId="41" fontId="20" fillId="2" borderId="1" xfId="0" applyNumberFormat="1" applyFont="1" applyFill="1" applyBorder="1" applyAlignment="1">
      <alignment vertical="center"/>
    </xf>
    <xf numFmtId="41" fontId="20" fillId="2" borderId="0" xfId="1" applyFont="1" applyFill="1" applyAlignment="1">
      <alignment horizontal="center" vertical="center"/>
    </xf>
    <xf numFmtId="0" fontId="17" fillId="2" borderId="3" xfId="0" applyFont="1" applyFill="1" applyBorder="1" applyAlignment="1">
      <alignment horizontal="left" vertical="center"/>
    </xf>
    <xf numFmtId="164" fontId="20" fillId="2" borderId="0" xfId="1" applyNumberFormat="1" applyFont="1" applyFill="1" applyAlignment="1">
      <alignment horizontal="center" vertical="center"/>
    </xf>
    <xf numFmtId="3" fontId="21" fillId="0" borderId="0" xfId="0" applyNumberFormat="1" applyFont="1" applyAlignment="1">
      <alignment vertical="top"/>
    </xf>
    <xf numFmtId="164" fontId="7" fillId="0" borderId="0" xfId="1" applyNumberFormat="1" applyFont="1"/>
    <xf numFmtId="166" fontId="7" fillId="0" borderId="0" xfId="0" applyNumberFormat="1" applyFont="1"/>
    <xf numFmtId="41" fontId="8" fillId="0" borderId="3" xfId="1" applyFont="1" applyBorder="1"/>
    <xf numFmtId="41" fontId="8" fillId="0" borderId="1" xfId="1" applyFont="1" applyBorder="1" applyAlignment="1">
      <alignment horizontal="center" vertical="center" wrapText="1"/>
    </xf>
    <xf numFmtId="10" fontId="10" fillId="0" borderId="12" xfId="10" applyNumberFormat="1" applyFont="1" applyBorder="1" applyAlignment="1"/>
    <xf numFmtId="0" fontId="8" fillId="0" borderId="10" xfId="0" applyFont="1" applyBorder="1"/>
    <xf numFmtId="0" fontId="8" fillId="0" borderId="7" xfId="0" applyFont="1" applyBorder="1"/>
    <xf numFmtId="41" fontId="7" fillId="0" borderId="9" xfId="1" applyFont="1" applyBorder="1" applyAlignment="1">
      <alignment horizontal="center" vertical="center"/>
    </xf>
    <xf numFmtId="41" fontId="7" fillId="0" borderId="3" xfId="1" applyFont="1" applyBorder="1" applyAlignment="1">
      <alignment horizontal="center" vertical="center"/>
    </xf>
    <xf numFmtId="41" fontId="7" fillId="0" borderId="15" xfId="1" applyFont="1" applyBorder="1" applyAlignment="1">
      <alignment horizontal="center" vertical="center"/>
    </xf>
    <xf numFmtId="41" fontId="7" fillId="0" borderId="4" xfId="1" applyFont="1" applyBorder="1" applyAlignment="1">
      <alignment horizontal="center" vertical="center"/>
    </xf>
    <xf numFmtId="14" fontId="10" fillId="0" borderId="14" xfId="0" applyNumberFormat="1" applyFont="1" applyBorder="1"/>
    <xf numFmtId="41" fontId="8" fillId="0" borderId="1" xfId="1" applyFont="1" applyFill="1" applyBorder="1" applyAlignment="1">
      <alignment horizontal="center" vertical="center" wrapText="1"/>
    </xf>
    <xf numFmtId="41" fontId="8" fillId="0" borderId="7" xfId="1" applyFont="1" applyFill="1" applyBorder="1"/>
    <xf numFmtId="14" fontId="8" fillId="0" borderId="2" xfId="0" applyNumberFormat="1" applyFont="1" applyBorder="1" applyAlignment="1">
      <alignment horizontal="center" vertical="center"/>
    </xf>
    <xf numFmtId="41" fontId="7" fillId="0" borderId="9" xfId="1" applyFont="1" applyBorder="1"/>
    <xf numFmtId="41" fontId="17" fillId="0" borderId="0" xfId="1" applyFont="1" applyBorder="1" applyAlignment="1">
      <alignment horizontal="center" vertical="center"/>
    </xf>
    <xf numFmtId="41" fontId="7" fillId="0" borderId="0" xfId="1" applyFont="1" applyBorder="1" applyAlignment="1">
      <alignment horizontal="center" vertical="center"/>
    </xf>
    <xf numFmtId="41" fontId="8" fillId="0" borderId="4" xfId="1" applyFont="1" applyFill="1" applyBorder="1"/>
    <xf numFmtId="0" fontId="17" fillId="0" borderId="10" xfId="0" applyFont="1" applyBorder="1" applyAlignment="1">
      <alignment horizontal="left" vertical="top"/>
    </xf>
    <xf numFmtId="41" fontId="8" fillId="0" borderId="1" xfId="0" applyNumberFormat="1" applyFont="1" applyBorder="1" applyAlignment="1">
      <alignment horizontal="left" vertical="top" wrapText="1"/>
    </xf>
    <xf numFmtId="0" fontId="22" fillId="0" borderId="10" xfId="0" applyFont="1" applyBorder="1" applyAlignment="1">
      <alignment horizontal="left" vertical="top"/>
    </xf>
    <xf numFmtId="0" fontId="22" fillId="0" borderId="11" xfId="0" applyFont="1" applyBorder="1" applyAlignment="1">
      <alignment horizontal="center" vertical="top"/>
    </xf>
    <xf numFmtId="0" fontId="22" fillId="0" borderId="11" xfId="0" applyFont="1" applyBorder="1" applyAlignment="1">
      <alignment vertical="top"/>
    </xf>
    <xf numFmtId="41" fontId="22" fillId="0" borderId="11" xfId="1" applyFont="1" applyBorder="1" applyAlignment="1">
      <alignment horizontal="right" vertical="top"/>
    </xf>
    <xf numFmtId="0" fontId="22" fillId="0" borderId="13" xfId="0" applyFont="1" applyBorder="1" applyAlignment="1">
      <alignment horizontal="left" vertical="top"/>
    </xf>
    <xf numFmtId="0" fontId="22" fillId="0" borderId="14" xfId="0" applyFont="1" applyBorder="1" applyAlignment="1">
      <alignment horizontal="center" vertical="top"/>
    </xf>
    <xf numFmtId="0" fontId="22" fillId="0" borderId="14" xfId="0" applyFont="1" applyBorder="1" applyAlignment="1">
      <alignment vertical="top"/>
    </xf>
    <xf numFmtId="41" fontId="22" fillId="0" borderId="14" xfId="1" applyFont="1" applyBorder="1" applyAlignment="1">
      <alignment horizontal="right" vertical="top"/>
    </xf>
    <xf numFmtId="41" fontId="17" fillId="2" borderId="0" xfId="1" applyFont="1" applyFill="1" applyBorder="1" applyAlignment="1">
      <alignment horizontal="center" vertical="center"/>
    </xf>
    <xf numFmtId="0" fontId="20" fillId="2" borderId="2" xfId="0" applyFont="1" applyFill="1" applyBorder="1" applyAlignment="1">
      <alignment horizontal="center" vertical="center"/>
    </xf>
    <xf numFmtId="14" fontId="20" fillId="2" borderId="2" xfId="0" applyNumberFormat="1" applyFont="1" applyFill="1" applyBorder="1" applyAlignment="1">
      <alignment horizontal="center" vertical="center"/>
    </xf>
    <xf numFmtId="0" fontId="20" fillId="2" borderId="4" xfId="0" applyFont="1" applyFill="1" applyBorder="1" applyAlignment="1">
      <alignment vertical="center"/>
    </xf>
    <xf numFmtId="41" fontId="20" fillId="2" borderId="4" xfId="0" applyNumberFormat="1" applyFont="1" applyFill="1" applyBorder="1" applyAlignment="1">
      <alignment vertical="center"/>
    </xf>
    <xf numFmtId="41" fontId="20" fillId="0" borderId="4" xfId="0" applyNumberFormat="1" applyFont="1" applyBorder="1" applyAlignment="1">
      <alignment vertical="center"/>
    </xf>
    <xf numFmtId="0" fontId="17" fillId="2" borderId="10" xfId="0" applyFont="1" applyFill="1" applyBorder="1" applyAlignment="1">
      <alignment vertical="center"/>
    </xf>
    <xf numFmtId="0" fontId="17" fillId="2" borderId="8" xfId="0" applyFont="1" applyFill="1" applyBorder="1" applyAlignment="1">
      <alignment vertical="center"/>
    </xf>
    <xf numFmtId="41" fontId="10" fillId="0" borderId="14" xfId="1" applyFont="1" applyBorder="1" applyAlignment="1"/>
    <xf numFmtId="41" fontId="8" fillId="0" borderId="13" xfId="0" applyNumberFormat="1" applyFont="1" applyBorder="1" applyAlignment="1">
      <alignment horizontal="left" vertical="top" wrapText="1"/>
    </xf>
    <xf numFmtId="41" fontId="7" fillId="0" borderId="2" xfId="0" applyNumberFormat="1" applyFont="1" applyBorder="1" applyAlignment="1">
      <alignment horizontal="left" vertical="top"/>
    </xf>
    <xf numFmtId="41" fontId="7" fillId="0" borderId="3" xfId="0" applyNumberFormat="1" applyFont="1" applyBorder="1" applyAlignment="1">
      <alignment horizontal="left" vertical="top"/>
    </xf>
    <xf numFmtId="41" fontId="7" fillId="0" borderId="4" xfId="0" applyNumberFormat="1" applyFont="1" applyBorder="1" applyAlignment="1">
      <alignment horizontal="left" vertical="top"/>
    </xf>
    <xf numFmtId="0" fontId="7" fillId="0" borderId="8" xfId="0" applyFont="1" applyBorder="1" applyAlignment="1">
      <alignment horizontal="left" vertical="top"/>
    </xf>
    <xf numFmtId="165" fontId="8" fillId="0" borderId="0" xfId="1" applyNumberFormat="1" applyFont="1" applyBorder="1"/>
    <xf numFmtId="41" fontId="17" fillId="2" borderId="10" xfId="1" applyFont="1" applyFill="1" applyBorder="1" applyAlignment="1">
      <alignment vertical="center"/>
    </xf>
    <xf numFmtId="41" fontId="17" fillId="0" borderId="2" xfId="1" applyFont="1" applyFill="1" applyBorder="1" applyAlignment="1">
      <alignment horizontal="center" vertical="center"/>
    </xf>
    <xf numFmtId="41" fontId="17" fillId="2" borderId="8" xfId="1" applyFont="1" applyFill="1" applyBorder="1" applyAlignment="1">
      <alignment vertical="center"/>
    </xf>
    <xf numFmtId="41" fontId="17" fillId="0" borderId="3" xfId="1" applyFont="1" applyFill="1" applyBorder="1" applyAlignment="1">
      <alignment horizontal="center" vertical="center"/>
    </xf>
    <xf numFmtId="41" fontId="20" fillId="0" borderId="1" xfId="1" applyFont="1" applyFill="1" applyBorder="1" applyAlignment="1">
      <alignment horizontal="center" vertical="center"/>
    </xf>
    <xf numFmtId="41" fontId="17" fillId="2" borderId="2" xfId="1" applyFont="1" applyFill="1" applyBorder="1" applyAlignment="1">
      <alignment vertical="center"/>
    </xf>
    <xf numFmtId="41" fontId="17" fillId="2" borderId="3" xfId="1" applyFont="1" applyFill="1" applyBorder="1" applyAlignment="1">
      <alignment vertical="center"/>
    </xf>
    <xf numFmtId="41" fontId="20" fillId="2" borderId="1" xfId="1" applyFont="1" applyFill="1" applyBorder="1" applyAlignment="1">
      <alignment vertical="center"/>
    </xf>
    <xf numFmtId="41" fontId="8" fillId="0" borderId="6" xfId="1" applyFont="1" applyBorder="1"/>
    <xf numFmtId="41" fontId="7" fillId="0" borderId="15" xfId="1" applyFont="1" applyBorder="1"/>
    <xf numFmtId="10" fontId="22" fillId="0" borderId="15" xfId="10" applyNumberFormat="1" applyFont="1" applyBorder="1" applyAlignment="1" applyProtection="1">
      <alignment vertical="top"/>
    </xf>
    <xf numFmtId="10" fontId="22" fillId="0" borderId="12" xfId="10" applyNumberFormat="1" applyFont="1" applyBorder="1" applyAlignment="1" applyProtection="1">
      <alignment vertical="top"/>
    </xf>
    <xf numFmtId="41" fontId="8" fillId="0" borderId="2" xfId="1" applyFont="1" applyBorder="1"/>
    <xf numFmtId="41" fontId="7" fillId="0" borderId="9" xfId="1" applyFont="1" applyBorder="1" applyAlignment="1">
      <alignment horizontal="center"/>
    </xf>
    <xf numFmtId="41" fontId="15" fillId="0" borderId="8" xfId="1" applyFont="1" applyBorder="1"/>
    <xf numFmtId="41" fontId="8" fillId="0" borderId="8" xfId="1" applyFont="1" applyBorder="1"/>
    <xf numFmtId="41" fontId="8" fillId="0" borderId="1" xfId="1" applyFont="1" applyBorder="1" applyAlignment="1">
      <alignment horizontal="left" vertical="center" wrapText="1"/>
    </xf>
    <xf numFmtId="41" fontId="7" fillId="0" borderId="11" xfId="1" applyFont="1" applyBorder="1" applyAlignment="1">
      <alignment horizontal="center" vertical="center"/>
    </xf>
    <xf numFmtId="41" fontId="7" fillId="0" borderId="14" xfId="1" applyFont="1" applyBorder="1" applyAlignment="1">
      <alignment horizontal="center" vertical="center"/>
    </xf>
    <xf numFmtId="41" fontId="17" fillId="0" borderId="2" xfId="1" applyFont="1" applyBorder="1" applyAlignment="1">
      <alignment horizontal="center" vertical="center"/>
    </xf>
    <xf numFmtId="41" fontId="17" fillId="0" borderId="3" xfId="1" applyFont="1" applyBorder="1" applyAlignment="1">
      <alignment horizontal="center" vertical="center"/>
    </xf>
    <xf numFmtId="0" fontId="17" fillId="0" borderId="8" xfId="0" applyFont="1" applyBorder="1" applyAlignment="1">
      <alignment horizontal="left" vertical="top"/>
    </xf>
    <xf numFmtId="41" fontId="7" fillId="0" borderId="9" xfId="1" applyFont="1" applyFill="1" applyBorder="1"/>
    <xf numFmtId="0" fontId="17" fillId="0" borderId="13" xfId="0" applyFont="1" applyBorder="1" applyAlignment="1">
      <alignment horizontal="left" vertical="top"/>
    </xf>
    <xf numFmtId="41" fontId="7" fillId="0" borderId="15" xfId="1" applyFont="1" applyFill="1" applyBorder="1"/>
    <xf numFmtId="0" fontId="7" fillId="0" borderId="8" xfId="0" applyFont="1" applyBorder="1" applyAlignment="1">
      <alignment horizontal="left" vertical="center"/>
    </xf>
    <xf numFmtId="41" fontId="7" fillId="0" borderId="3" xfId="1" applyFont="1" applyBorder="1" applyAlignment="1">
      <alignment horizontal="left"/>
    </xf>
    <xf numFmtId="0" fontId="19" fillId="0" borderId="0" xfId="0" applyFont="1" applyAlignment="1">
      <alignment horizontal="left"/>
    </xf>
    <xf numFmtId="0" fontId="8" fillId="0" borderId="0" xfId="0" applyFont="1" applyAlignment="1">
      <alignment horizontal="center"/>
    </xf>
    <xf numFmtId="0" fontId="8" fillId="3" borderId="0" xfId="0" applyFont="1" applyFill="1" applyAlignment="1">
      <alignment horizontal="center"/>
    </xf>
    <xf numFmtId="0" fontId="15" fillId="0" borderId="0" xfId="0" applyFont="1" applyAlignment="1">
      <alignment horizontal="center"/>
    </xf>
    <xf numFmtId="0" fontId="8" fillId="0" borderId="2" xfId="0" applyFont="1" applyBorder="1" applyAlignment="1">
      <alignment horizontal="left" wrapText="1"/>
    </xf>
    <xf numFmtId="0" fontId="8" fillId="0" borderId="4" xfId="0" applyFont="1" applyBorder="1" applyAlignment="1">
      <alignment horizontal="left" wrapText="1"/>
    </xf>
    <xf numFmtId="41" fontId="8" fillId="0" borderId="2" xfId="1" applyFont="1" applyBorder="1" applyAlignment="1">
      <alignment horizontal="center"/>
    </xf>
    <xf numFmtId="41" fontId="8" fillId="0" borderId="4" xfId="1" applyFont="1" applyBorder="1" applyAlignment="1">
      <alignment horizontal="center"/>
    </xf>
    <xf numFmtId="0" fontId="7" fillId="0" borderId="0" xfId="0" applyFont="1" applyAlignment="1">
      <alignment horizontal="left" vertical="top" wrapText="1"/>
    </xf>
    <xf numFmtId="0" fontId="8" fillId="0" borderId="0" xfId="0" applyFont="1" applyAlignment="1">
      <alignment horizontal="left"/>
    </xf>
    <xf numFmtId="0" fontId="7" fillId="0" borderId="5" xfId="0" applyFont="1" applyBorder="1" applyAlignment="1">
      <alignment horizontal="left" vertical="center"/>
    </xf>
    <xf numFmtId="0" fontId="7" fillId="0" borderId="0" xfId="0" applyFont="1" applyAlignment="1">
      <alignment horizontal="left" wrapText="1"/>
    </xf>
    <xf numFmtId="0" fontId="8" fillId="0" borderId="0" xfId="0" applyFont="1" applyAlignment="1">
      <alignment horizontal="left" wrapText="1"/>
    </xf>
    <xf numFmtId="0" fontId="7" fillId="0" borderId="0" xfId="0" applyFont="1" applyAlignment="1">
      <alignment horizontal="justify" vertical="top" wrapText="1"/>
    </xf>
    <xf numFmtId="0" fontId="8" fillId="0" borderId="0" xfId="0" applyFont="1" applyAlignment="1">
      <alignment horizontal="left" vertical="center" wrapText="1"/>
    </xf>
    <xf numFmtId="0" fontId="7" fillId="0" borderId="0" xfId="0" applyFont="1" applyAlignment="1">
      <alignment horizontal="justify" wrapText="1"/>
    </xf>
    <xf numFmtId="0" fontId="8" fillId="0" borderId="5" xfId="0" applyFont="1" applyBorder="1" applyAlignment="1">
      <alignment horizontal="center" vertical="center"/>
    </xf>
    <xf numFmtId="0" fontId="15" fillId="0" borderId="0" xfId="0" applyFont="1" applyAlignment="1">
      <alignment horizontal="center" wrapText="1"/>
    </xf>
    <xf numFmtId="0" fontId="7" fillId="0" borderId="0" xfId="0" applyFont="1" applyAlignment="1">
      <alignment horizontal="justify" vertical="center" wrapText="1"/>
    </xf>
    <xf numFmtId="0" fontId="8" fillId="0" borderId="0" xfId="0" applyFont="1" applyAlignment="1">
      <alignment horizontal="left" vertical="center"/>
    </xf>
    <xf numFmtId="168" fontId="7" fillId="0" borderId="0" xfId="1" applyNumberFormat="1" applyFont="1" applyBorder="1" applyAlignment="1">
      <alignment horizontal="center"/>
    </xf>
    <xf numFmtId="0" fontId="8" fillId="0" borderId="5" xfId="0" applyFont="1" applyBorder="1" applyAlignment="1">
      <alignment horizontal="center" vertical="center" wrapText="1"/>
    </xf>
    <xf numFmtId="14" fontId="8" fillId="0" borderId="1" xfId="1" applyNumberFormat="1" applyFont="1" applyBorder="1" applyAlignment="1">
      <alignment horizontal="right"/>
    </xf>
    <xf numFmtId="14" fontId="8" fillId="0" borderId="7" xfId="1" applyNumberFormat="1" applyFont="1" applyBorder="1" applyAlignment="1">
      <alignment horizontal="right"/>
    </xf>
    <xf numFmtId="0" fontId="7" fillId="0" borderId="5" xfId="0" applyFont="1" applyBorder="1" applyAlignment="1">
      <alignment horizontal="left" vertical="center" wrapText="1"/>
    </xf>
    <xf numFmtId="168" fontId="7" fillId="0" borderId="6" xfId="1" applyNumberFormat="1" applyFont="1" applyBorder="1" applyAlignment="1">
      <alignment horizontal="center"/>
    </xf>
    <xf numFmtId="168" fontId="7" fillId="0" borderId="7" xfId="1" applyNumberFormat="1" applyFont="1" applyBorder="1" applyAlignment="1">
      <alignment horizontal="center"/>
    </xf>
    <xf numFmtId="0" fontId="7" fillId="0" borderId="0" xfId="0" applyFont="1" applyAlignment="1">
      <alignment horizontal="left" vertical="center" wrapText="1"/>
    </xf>
    <xf numFmtId="0" fontId="7" fillId="0" borderId="0" xfId="0" applyFont="1" applyAlignment="1">
      <alignment horizontal="left" vertical="center" wrapText="1"/>
    </xf>
  </cellXfs>
  <cellStyles count="11">
    <cellStyle name="Hipervínculo" xfId="9" builtinId="8"/>
    <cellStyle name="Millares [0]" xfId="1" builtinId="6"/>
    <cellStyle name="Millares [0] 2" xfId="3" xr:uid="{CA1E6C81-B413-441C-A440-8F99D266C71F}"/>
    <cellStyle name="Millares 2" xfId="7" xr:uid="{C7B6F4A7-0D07-4EBA-9738-8E1BDD7BAD6E}"/>
    <cellStyle name="Normal" xfId="0" builtinId="0"/>
    <cellStyle name="Normal 10" xfId="8" xr:uid="{FCE95D7B-5E7A-4FBC-9DA3-FA7A6391054A}"/>
    <cellStyle name="Normal 11" xfId="4" xr:uid="{6DEE41A6-C6CF-4935-8FD5-9AB6E42DDEBF}"/>
    <cellStyle name="Normal 2" xfId="2" xr:uid="{90BE483F-5CEF-4F2F-9D04-D05D94E5D190}"/>
    <cellStyle name="Normal 3" xfId="5" xr:uid="{AF09A1A4-806C-4584-9E84-33D92D8761AE}"/>
    <cellStyle name="Porcentaje" xfId="10" builtinId="5"/>
    <cellStyle name="Porcentaje 2" xfId="6" xr:uid="{62D33D5D-FE28-4C50-BE35-AAEFD4A4F6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84725-A22E-4417-B8DE-6025655D03C1}">
  <sheetPr>
    <tabColor theme="9" tint="0.39997558519241921"/>
  </sheetPr>
  <dimension ref="A1:H31"/>
  <sheetViews>
    <sheetView showGridLines="0" tabSelected="1" zoomScale="85" zoomScaleNormal="85" workbookViewId="0">
      <selection activeCell="C11" sqref="C11"/>
    </sheetView>
  </sheetViews>
  <sheetFormatPr baseColWidth="10" defaultColWidth="9.140625" defaultRowHeight="15" x14ac:dyDescent="0.25"/>
  <cols>
    <col min="1" max="1" width="3.5703125" style="1" customWidth="1"/>
    <col min="2" max="2" width="52.7109375" style="1" customWidth="1"/>
    <col min="3" max="3" width="21.5703125" style="1" bestFit="1" customWidth="1"/>
    <col min="4" max="4" width="20.28515625" style="1" bestFit="1" customWidth="1"/>
    <col min="5" max="5" width="3.5703125" style="1" customWidth="1"/>
    <col min="6" max="7" width="9.140625" style="1"/>
    <col min="8" max="8" width="16.42578125" style="1" bestFit="1" customWidth="1"/>
    <col min="9" max="16384" width="9.140625" style="1"/>
  </cols>
  <sheetData>
    <row r="1" spans="1:8" x14ac:dyDescent="0.25">
      <c r="A1" s="28" t="s">
        <v>51</v>
      </c>
    </row>
    <row r="2" spans="1:8" x14ac:dyDescent="0.25">
      <c r="B2" s="88" t="s">
        <v>100</v>
      </c>
      <c r="C2" s="88"/>
      <c r="D2" s="88"/>
    </row>
    <row r="3" spans="1:8" x14ac:dyDescent="0.25">
      <c r="B3" s="89" t="s">
        <v>41</v>
      </c>
      <c r="C3" s="89"/>
      <c r="D3" s="89"/>
    </row>
    <row r="4" spans="1:8" x14ac:dyDescent="0.25">
      <c r="B4" s="90" t="s">
        <v>153</v>
      </c>
      <c r="C4" s="90"/>
      <c r="D4" s="90"/>
    </row>
    <row r="5" spans="1:8" x14ac:dyDescent="0.25">
      <c r="B5" s="173" t="s">
        <v>53</v>
      </c>
      <c r="C5" s="173"/>
      <c r="D5" s="173"/>
    </row>
    <row r="7" spans="1:8" x14ac:dyDescent="0.25">
      <c r="B7" s="131" t="s">
        <v>0</v>
      </c>
      <c r="C7" s="132">
        <v>45838</v>
      </c>
      <c r="D7" s="132">
        <v>45473</v>
      </c>
      <c r="E7" s="91"/>
    </row>
    <row r="8" spans="1:8" x14ac:dyDescent="0.25">
      <c r="B8" s="136" t="s">
        <v>92</v>
      </c>
      <c r="C8" s="145">
        <v>528325467</v>
      </c>
      <c r="D8" s="146">
        <v>63755353</v>
      </c>
      <c r="E8" s="93"/>
    </row>
    <row r="9" spans="1:8" x14ac:dyDescent="0.25">
      <c r="B9" s="137" t="s">
        <v>93</v>
      </c>
      <c r="C9" s="147">
        <v>25919016942</v>
      </c>
      <c r="D9" s="148">
        <v>13448350596</v>
      </c>
      <c r="E9" s="93"/>
    </row>
    <row r="10" spans="1:8" x14ac:dyDescent="0.25">
      <c r="B10" s="137" t="s">
        <v>77</v>
      </c>
      <c r="C10" s="147">
        <v>0</v>
      </c>
      <c r="D10" s="148">
        <v>1362216944</v>
      </c>
      <c r="E10" s="93"/>
    </row>
    <row r="11" spans="1:8" x14ac:dyDescent="0.25">
      <c r="B11" s="137" t="s">
        <v>118</v>
      </c>
      <c r="C11" s="147">
        <v>1849952864</v>
      </c>
      <c r="D11" s="148">
        <v>844396849</v>
      </c>
      <c r="E11" s="130"/>
    </row>
    <row r="12" spans="1:8" x14ac:dyDescent="0.25">
      <c r="B12" s="44" t="s">
        <v>94</v>
      </c>
      <c r="C12" s="70">
        <v>166191704</v>
      </c>
      <c r="D12" s="148">
        <v>3297106</v>
      </c>
      <c r="E12" s="130"/>
      <c r="H12" s="59"/>
    </row>
    <row r="13" spans="1:8" x14ac:dyDescent="0.25">
      <c r="B13" s="133" t="s">
        <v>1</v>
      </c>
      <c r="C13" s="134">
        <f>SUM(C8:C12)</f>
        <v>28463486977</v>
      </c>
      <c r="D13" s="135">
        <f>SUM(D8:D12)</f>
        <v>15722016848</v>
      </c>
      <c r="E13" s="97"/>
    </row>
    <row r="14" spans="1:8" x14ac:dyDescent="0.25">
      <c r="B14" s="95" t="s">
        <v>2</v>
      </c>
      <c r="C14" s="96"/>
      <c r="D14" s="149"/>
      <c r="E14" s="97"/>
    </row>
    <row r="15" spans="1:8" x14ac:dyDescent="0.25">
      <c r="B15" s="92" t="s">
        <v>131</v>
      </c>
      <c r="C15" s="150">
        <v>17490588835</v>
      </c>
      <c r="D15" s="146">
        <v>5751580847</v>
      </c>
      <c r="E15" s="93"/>
    </row>
    <row r="16" spans="1:8" x14ac:dyDescent="0.25">
      <c r="B16" s="98" t="s">
        <v>127</v>
      </c>
      <c r="C16" s="151">
        <v>0</v>
      </c>
      <c r="D16" s="148">
        <v>700800000</v>
      </c>
      <c r="E16" s="93"/>
    </row>
    <row r="17" spans="2:5" x14ac:dyDescent="0.25">
      <c r="B17" s="98" t="s">
        <v>123</v>
      </c>
      <c r="C17" s="151">
        <v>15184802</v>
      </c>
      <c r="D17" s="148">
        <v>0</v>
      </c>
      <c r="E17" s="93"/>
    </row>
    <row r="18" spans="2:5" x14ac:dyDescent="0.25">
      <c r="B18" s="98" t="s">
        <v>119</v>
      </c>
      <c r="C18" s="151">
        <v>53866164</v>
      </c>
      <c r="D18" s="148">
        <v>27711173</v>
      </c>
      <c r="E18" s="93"/>
    </row>
    <row r="19" spans="2:5" x14ac:dyDescent="0.25">
      <c r="B19" s="98" t="s">
        <v>149</v>
      </c>
      <c r="C19" s="151">
        <v>2026636361</v>
      </c>
      <c r="D19" s="148">
        <v>0</v>
      </c>
      <c r="E19" s="93"/>
    </row>
    <row r="20" spans="2:5" x14ac:dyDescent="0.25">
      <c r="B20" s="94" t="s">
        <v>132</v>
      </c>
      <c r="C20" s="151">
        <v>651151830</v>
      </c>
      <c r="D20" s="148">
        <v>57903908</v>
      </c>
      <c r="E20" s="93"/>
    </row>
    <row r="21" spans="2:5" x14ac:dyDescent="0.25">
      <c r="B21" s="95" t="s">
        <v>40</v>
      </c>
      <c r="C21" s="96">
        <f>SUM(C15:C20)</f>
        <v>20237427992</v>
      </c>
      <c r="D21" s="149">
        <f>SUM(D15:D20)</f>
        <v>6537995928</v>
      </c>
      <c r="E21" s="93"/>
    </row>
    <row r="22" spans="2:5" x14ac:dyDescent="0.25">
      <c r="B22" s="95" t="s">
        <v>3</v>
      </c>
      <c r="C22" s="96">
        <f>+C13-C21</f>
        <v>8226058985</v>
      </c>
      <c r="D22" s="149">
        <f>+D13-D21</f>
        <v>9184020920</v>
      </c>
      <c r="E22" s="97"/>
    </row>
    <row r="23" spans="2:5" x14ac:dyDescent="0.25">
      <c r="B23" s="95" t="s">
        <v>4</v>
      </c>
      <c r="C23" s="96">
        <v>9500</v>
      </c>
      <c r="D23" s="149">
        <v>9500</v>
      </c>
      <c r="E23" s="99"/>
    </row>
    <row r="24" spans="2:5" x14ac:dyDescent="0.25">
      <c r="B24" s="95" t="s">
        <v>5</v>
      </c>
      <c r="C24" s="152">
        <v>865900.94578947371</v>
      </c>
      <c r="D24" s="149">
        <v>966739</v>
      </c>
      <c r="E24" s="99"/>
    </row>
    <row r="26" spans="2:5" x14ac:dyDescent="0.25">
      <c r="B26" s="172" t="s">
        <v>88</v>
      </c>
      <c r="C26" s="172"/>
      <c r="D26" s="172"/>
    </row>
    <row r="27" spans="2:5" x14ac:dyDescent="0.25">
      <c r="B27" s="37"/>
      <c r="C27" s="100"/>
      <c r="D27" s="59"/>
      <c r="E27" s="59"/>
    </row>
    <row r="28" spans="2:5" x14ac:dyDescent="0.25">
      <c r="C28" s="77"/>
      <c r="D28" s="77"/>
      <c r="E28" s="77"/>
    </row>
    <row r="29" spans="2:5" x14ac:dyDescent="0.25">
      <c r="C29" s="77"/>
      <c r="D29" s="77"/>
      <c r="E29" s="75"/>
    </row>
    <row r="30" spans="2:5" x14ac:dyDescent="0.25">
      <c r="C30" s="101"/>
      <c r="D30" s="77"/>
    </row>
    <row r="31" spans="2:5" x14ac:dyDescent="0.25">
      <c r="C31" s="102"/>
      <c r="D31" s="102"/>
    </row>
  </sheetData>
  <mergeCells count="2">
    <mergeCell ref="B26:D26"/>
    <mergeCell ref="B5:D5"/>
  </mergeCells>
  <hyperlinks>
    <hyperlink ref="A1" location="INDICE!A1" display="INDICE" xr:uid="{D012767D-BD93-40CB-9C7B-EBE1B4DAAA10}"/>
  </hyperlinks>
  <pageMargins left="0.7" right="0.7" top="0.75" bottom="0.75" header="0.3" footer="0.3"/>
  <pageSetup paperSize="9" orientation="portrait" r:id="rId1"/>
  <ignoredErrors>
    <ignoredError sqref="C13:D13"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5C0E-A733-4600-9C7C-D5B95AC6504C}">
  <sheetPr>
    <tabColor theme="9" tint="0.39997558519241921"/>
  </sheetPr>
  <dimension ref="A1:E23"/>
  <sheetViews>
    <sheetView showGridLines="0" workbookViewId="0">
      <selection activeCell="A6" sqref="A6"/>
    </sheetView>
  </sheetViews>
  <sheetFormatPr baseColWidth="10" defaultColWidth="11.42578125" defaultRowHeight="15" x14ac:dyDescent="0.25"/>
  <cols>
    <col min="1" max="1" width="3.5703125" style="1" customWidth="1"/>
    <col min="2" max="2" width="52.7109375" style="1" customWidth="1"/>
    <col min="3" max="4" width="18.7109375" style="1" customWidth="1"/>
    <col min="5" max="5" width="3.5703125" style="1" customWidth="1"/>
    <col min="6" max="16384" width="11.42578125" style="1"/>
  </cols>
  <sheetData>
    <row r="1" spans="1:5" x14ac:dyDescent="0.25">
      <c r="A1" s="28" t="s">
        <v>51</v>
      </c>
    </row>
    <row r="2" spans="1:5" x14ac:dyDescent="0.25">
      <c r="B2" s="174" t="str">
        <f>+EAN!B2</f>
        <v>FONDO DE INVERSIÓN INMOBILIARIO ORQUIDEAS</v>
      </c>
      <c r="C2" s="174"/>
      <c r="D2" s="174"/>
    </row>
    <row r="3" spans="1:5" x14ac:dyDescent="0.25">
      <c r="B3" s="175" t="s">
        <v>42</v>
      </c>
      <c r="C3" s="175"/>
      <c r="D3" s="175"/>
    </row>
    <row r="4" spans="1:5" x14ac:dyDescent="0.25">
      <c r="B4" s="173" t="str">
        <f>+EAN!B4</f>
        <v>Correspondiente al 30/06/2025 comparativo con el periodo 30/06/2024</v>
      </c>
      <c r="C4" s="173"/>
      <c r="D4" s="173"/>
    </row>
    <row r="5" spans="1:5" x14ac:dyDescent="0.25">
      <c r="B5" s="173" t="s">
        <v>53</v>
      </c>
      <c r="C5" s="173"/>
      <c r="D5" s="173"/>
    </row>
    <row r="7" spans="1:5" s="37" customFormat="1" x14ac:dyDescent="0.25">
      <c r="B7" s="78" t="s">
        <v>6</v>
      </c>
      <c r="C7" s="79">
        <f>+EAN!C7</f>
        <v>45838</v>
      </c>
      <c r="D7" s="79">
        <f>+EAN!D7</f>
        <v>45473</v>
      </c>
      <c r="E7" s="76"/>
    </row>
    <row r="8" spans="1:5" x14ac:dyDescent="0.25">
      <c r="B8" s="48" t="s">
        <v>133</v>
      </c>
      <c r="C8" s="51">
        <v>77560</v>
      </c>
      <c r="D8" s="50">
        <v>12751166</v>
      </c>
      <c r="E8" s="59"/>
    </row>
    <row r="9" spans="1:5" x14ac:dyDescent="0.25">
      <c r="B9" s="48" t="s">
        <v>120</v>
      </c>
      <c r="C9" s="51">
        <v>0</v>
      </c>
      <c r="D9" s="83">
        <v>0</v>
      </c>
    </row>
    <row r="10" spans="1:5" s="37" customFormat="1" x14ac:dyDescent="0.25">
      <c r="B10" s="68" t="s">
        <v>7</v>
      </c>
      <c r="C10" s="80"/>
      <c r="D10" s="80">
        <f>SUM(D8:D9)</f>
        <v>12751166</v>
      </c>
      <c r="E10" s="1"/>
    </row>
    <row r="11" spans="1:5" s="37" customFormat="1" x14ac:dyDescent="0.25">
      <c r="B11" s="86" t="s">
        <v>8</v>
      </c>
      <c r="C11" s="153"/>
      <c r="D11" s="153"/>
      <c r="E11" s="1"/>
    </row>
    <row r="12" spans="1:5" x14ac:dyDescent="0.25">
      <c r="B12" s="43" t="s">
        <v>151</v>
      </c>
      <c r="C12" s="50">
        <v>263774324</v>
      </c>
      <c r="D12" s="50">
        <v>145919539</v>
      </c>
    </row>
    <row r="13" spans="1:5" x14ac:dyDescent="0.25">
      <c r="B13" s="44" t="s">
        <v>97</v>
      </c>
      <c r="C13" s="51">
        <v>36955440</v>
      </c>
      <c r="D13" s="83">
        <v>9056749</v>
      </c>
    </row>
    <row r="14" spans="1:5" x14ac:dyDescent="0.25">
      <c r="B14" s="44" t="s">
        <v>56</v>
      </c>
      <c r="C14" s="51">
        <v>18000004</v>
      </c>
      <c r="D14" s="83">
        <v>3272728</v>
      </c>
    </row>
    <row r="15" spans="1:5" x14ac:dyDescent="0.25">
      <c r="B15" s="44" t="s">
        <v>134</v>
      </c>
      <c r="C15" s="51">
        <v>249344946</v>
      </c>
      <c r="D15" s="51">
        <v>4659546</v>
      </c>
    </row>
    <row r="16" spans="1:5" x14ac:dyDescent="0.25">
      <c r="B16" s="44" t="s">
        <v>139</v>
      </c>
      <c r="C16" s="51">
        <v>54750000</v>
      </c>
      <c r="D16" s="83">
        <v>0</v>
      </c>
    </row>
    <row r="17" spans="2:5" x14ac:dyDescent="0.25">
      <c r="B17" s="44" t="s">
        <v>140</v>
      </c>
      <c r="C17" s="51">
        <v>73469888</v>
      </c>
      <c r="D17" s="83">
        <v>0</v>
      </c>
    </row>
    <row r="18" spans="2:5" s="37" customFormat="1" x14ac:dyDescent="0.25">
      <c r="B18" s="68" t="s">
        <v>10</v>
      </c>
      <c r="C18" s="80">
        <f>SUM(C12:C17)</f>
        <v>696294602</v>
      </c>
      <c r="D18" s="80">
        <f>SUM(D12:D17)</f>
        <v>162908562</v>
      </c>
      <c r="E18" s="1"/>
    </row>
    <row r="19" spans="2:5" s="37" customFormat="1" x14ac:dyDescent="0.25">
      <c r="B19" s="68" t="s">
        <v>11</v>
      </c>
      <c r="C19" s="80">
        <f>+C10-C18</f>
        <v>-696294602</v>
      </c>
      <c r="D19" s="56">
        <f>+D10-D18</f>
        <v>-150157396</v>
      </c>
      <c r="E19" s="1"/>
    </row>
    <row r="20" spans="2:5" x14ac:dyDescent="0.25">
      <c r="C20" s="59"/>
    </row>
    <row r="21" spans="2:5" x14ac:dyDescent="0.25">
      <c r="B21" s="76" t="s">
        <v>88</v>
      </c>
      <c r="C21" s="76"/>
    </row>
    <row r="22" spans="2:5" x14ac:dyDescent="0.25">
      <c r="C22" s="59"/>
    </row>
    <row r="23" spans="2:5" x14ac:dyDescent="0.25">
      <c r="C23" s="59"/>
    </row>
  </sheetData>
  <mergeCells count="4">
    <mergeCell ref="B2:D2"/>
    <mergeCell ref="B3:D3"/>
    <mergeCell ref="B4:D4"/>
    <mergeCell ref="B5:D5"/>
  </mergeCells>
  <hyperlinks>
    <hyperlink ref="A1" location="INDICE!A1" display="INDICE" xr:uid="{3D312D16-D708-418E-B2F1-9B8D2295012D}"/>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99475-722F-4BC9-8D14-E214482BA51E}">
  <sheetPr>
    <tabColor theme="9" tint="0.39997558519241921"/>
  </sheetPr>
  <dimension ref="A1:J22"/>
  <sheetViews>
    <sheetView showGridLines="0" workbookViewId="0">
      <selection activeCell="G9" sqref="G9"/>
    </sheetView>
  </sheetViews>
  <sheetFormatPr baseColWidth="10" defaultColWidth="11.42578125" defaultRowHeight="15" x14ac:dyDescent="0.25"/>
  <cols>
    <col min="1" max="1" width="3.5703125" style="1" customWidth="1"/>
    <col min="2" max="2" width="30.85546875" style="1" customWidth="1"/>
    <col min="3" max="4" width="20" style="1" customWidth="1"/>
    <col min="5" max="5" width="23.42578125" style="1" customWidth="1"/>
    <col min="6" max="6" width="3.5703125" style="1" customWidth="1"/>
    <col min="7" max="16384" width="11.42578125" style="1"/>
  </cols>
  <sheetData>
    <row r="1" spans="1:10" x14ac:dyDescent="0.25">
      <c r="A1" s="28" t="s">
        <v>51</v>
      </c>
    </row>
    <row r="2" spans="1:10" x14ac:dyDescent="0.25">
      <c r="B2" s="174" t="str">
        <f>+EIE!B2</f>
        <v>FONDO DE INVERSIÓN INMOBILIARIO ORQUIDEAS</v>
      </c>
      <c r="C2" s="174"/>
      <c r="D2" s="174"/>
      <c r="E2" s="174"/>
    </row>
    <row r="3" spans="1:10" x14ac:dyDescent="0.25">
      <c r="B3" s="175" t="s">
        <v>43</v>
      </c>
      <c r="C3" s="175"/>
      <c r="D3" s="175"/>
      <c r="E3" s="175"/>
    </row>
    <row r="4" spans="1:10" x14ac:dyDescent="0.25">
      <c r="B4" s="173" t="str">
        <f>+EAN!B4</f>
        <v>Correspondiente al 30/06/2025 comparativo con el periodo 30/06/2024</v>
      </c>
      <c r="C4" s="173"/>
      <c r="D4" s="173"/>
      <c r="E4" s="173"/>
    </row>
    <row r="5" spans="1:10" x14ac:dyDescent="0.25">
      <c r="B5" s="173" t="s">
        <v>53</v>
      </c>
      <c r="C5" s="173"/>
      <c r="D5" s="173"/>
      <c r="E5" s="173"/>
    </row>
    <row r="7" spans="1:10" x14ac:dyDescent="0.25">
      <c r="B7" s="78" t="s">
        <v>12</v>
      </c>
      <c r="C7" s="78" t="s">
        <v>13</v>
      </c>
      <c r="D7" s="78" t="s">
        <v>14</v>
      </c>
      <c r="E7" s="79" t="s">
        <v>114</v>
      </c>
    </row>
    <row r="8" spans="1:10" x14ac:dyDescent="0.25">
      <c r="B8" s="68" t="s">
        <v>15</v>
      </c>
      <c r="C8" s="80">
        <v>9334178316</v>
      </c>
      <c r="D8" s="80">
        <v>-411902289</v>
      </c>
      <c r="E8" s="80">
        <v>8922276027</v>
      </c>
      <c r="G8" s="81"/>
      <c r="H8" s="81"/>
      <c r="I8" s="81"/>
      <c r="J8" s="40"/>
    </row>
    <row r="9" spans="1:10" x14ac:dyDescent="0.25">
      <c r="B9" s="82" t="s">
        <v>16</v>
      </c>
      <c r="C9" s="50"/>
      <c r="D9" s="50"/>
      <c r="E9" s="50"/>
    </row>
    <row r="10" spans="1:10" x14ac:dyDescent="0.25">
      <c r="B10" s="48" t="s">
        <v>17</v>
      </c>
      <c r="C10" s="83"/>
      <c r="D10" s="51"/>
      <c r="E10" s="51"/>
    </row>
    <row r="11" spans="1:10" x14ac:dyDescent="0.25">
      <c r="B11" s="48" t="s">
        <v>18</v>
      </c>
      <c r="C11" s="83">
        <v>0</v>
      </c>
      <c r="D11" s="51"/>
      <c r="E11" s="51"/>
    </row>
    <row r="12" spans="1:10" x14ac:dyDescent="0.25">
      <c r="B12" s="84" t="s">
        <v>19</v>
      </c>
      <c r="C12" s="85">
        <f>+C10+C11</f>
        <v>0</v>
      </c>
      <c r="D12" s="52"/>
      <c r="E12" s="52"/>
    </row>
    <row r="13" spans="1:10" x14ac:dyDescent="0.25">
      <c r="B13" s="176" t="s">
        <v>20</v>
      </c>
      <c r="C13" s="178">
        <v>8922276027</v>
      </c>
      <c r="D13" s="178">
        <v>-696217042</v>
      </c>
      <c r="E13" s="82" t="s">
        <v>154</v>
      </c>
    </row>
    <row r="14" spans="1:10" x14ac:dyDescent="0.25">
      <c r="B14" s="177"/>
      <c r="C14" s="179"/>
      <c r="D14" s="179"/>
      <c r="E14" s="80">
        <f>+C13+D13</f>
        <v>8226058985</v>
      </c>
    </row>
    <row r="16" spans="1:10" x14ac:dyDescent="0.25">
      <c r="B16" s="172" t="s">
        <v>88</v>
      </c>
      <c r="C16" s="172"/>
      <c r="D16" s="172"/>
      <c r="E16" s="172"/>
    </row>
    <row r="17" spans="3:5" x14ac:dyDescent="0.25">
      <c r="D17" s="59"/>
      <c r="E17" s="59"/>
    </row>
    <row r="18" spans="3:5" x14ac:dyDescent="0.25">
      <c r="D18" s="59"/>
    </row>
    <row r="19" spans="3:5" x14ac:dyDescent="0.25">
      <c r="C19" s="77"/>
    </row>
    <row r="20" spans="3:5" x14ac:dyDescent="0.25">
      <c r="C20" s="77"/>
    </row>
    <row r="21" spans="3:5" x14ac:dyDescent="0.25">
      <c r="C21" s="77"/>
    </row>
    <row r="22" spans="3:5" x14ac:dyDescent="0.25">
      <c r="C22" s="59"/>
      <c r="D22" s="59"/>
    </row>
  </sheetData>
  <mergeCells count="8">
    <mergeCell ref="B2:E2"/>
    <mergeCell ref="B3:E3"/>
    <mergeCell ref="B4:E4"/>
    <mergeCell ref="B5:E5"/>
    <mergeCell ref="B16:E16"/>
    <mergeCell ref="B13:B14"/>
    <mergeCell ref="C13:C14"/>
    <mergeCell ref="D13:D14"/>
  </mergeCells>
  <hyperlinks>
    <hyperlink ref="A1" location="INDICE!A1" display="INDICE" xr:uid="{37C0860B-A200-43BA-BF9F-F5CECDCB330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2DB50-65C0-426D-A01D-F1411BABFB4E}">
  <sheetPr>
    <tabColor theme="9" tint="0.39997558519241921"/>
  </sheetPr>
  <dimension ref="A1:D33"/>
  <sheetViews>
    <sheetView showGridLines="0" workbookViewId="0">
      <selection activeCell="C22" sqref="C22"/>
    </sheetView>
  </sheetViews>
  <sheetFormatPr baseColWidth="10" defaultColWidth="11.42578125" defaultRowHeight="15" x14ac:dyDescent="0.25"/>
  <cols>
    <col min="1" max="1" width="3.5703125" style="1" customWidth="1"/>
    <col min="2" max="2" width="59" style="1" customWidth="1"/>
    <col min="3" max="3" width="21.140625" style="1" bestFit="1" customWidth="1"/>
    <col min="4" max="4" width="23.85546875" style="1" bestFit="1" customWidth="1"/>
    <col min="5" max="5" width="3.5703125" style="1" customWidth="1"/>
    <col min="6" max="16384" width="11.42578125" style="1"/>
  </cols>
  <sheetData>
    <row r="1" spans="1:4" x14ac:dyDescent="0.25">
      <c r="A1" s="28" t="s">
        <v>51</v>
      </c>
    </row>
    <row r="2" spans="1:4" x14ac:dyDescent="0.25">
      <c r="B2" s="174" t="str">
        <f>+EVA!B2</f>
        <v>FONDO DE INVERSIÓN INMOBILIARIO ORQUIDEAS</v>
      </c>
      <c r="C2" s="174"/>
      <c r="D2" s="174"/>
    </row>
    <row r="3" spans="1:4" x14ac:dyDescent="0.25">
      <c r="B3" s="175" t="s">
        <v>44</v>
      </c>
      <c r="C3" s="175"/>
      <c r="D3" s="175"/>
    </row>
    <row r="4" spans="1:4" x14ac:dyDescent="0.25">
      <c r="B4" s="173" t="str">
        <f>+EIE!B4</f>
        <v>Correspondiente al 30/06/2025 comparativo con el periodo 30/06/2024</v>
      </c>
      <c r="C4" s="173"/>
      <c r="D4" s="173"/>
    </row>
    <row r="5" spans="1:4" x14ac:dyDescent="0.25">
      <c r="B5" s="173" t="str">
        <f>+EVA!B5</f>
        <v>En Gs.</v>
      </c>
      <c r="C5" s="173"/>
      <c r="D5" s="173"/>
    </row>
    <row r="7" spans="1:4" s="37" customFormat="1" x14ac:dyDescent="0.25">
      <c r="B7" s="33" t="s">
        <v>21</v>
      </c>
      <c r="C7" s="34">
        <f>+EIE!C7</f>
        <v>45838</v>
      </c>
      <c r="D7" s="34">
        <f>+EIE!D7</f>
        <v>45473</v>
      </c>
    </row>
    <row r="8" spans="1:4" s="37" customFormat="1" x14ac:dyDescent="0.25">
      <c r="B8" s="68" t="s">
        <v>30</v>
      </c>
      <c r="C8" s="80">
        <v>71125696</v>
      </c>
      <c r="D8" s="80">
        <v>790062350</v>
      </c>
    </row>
    <row r="9" spans="1:4" s="37" customFormat="1" x14ac:dyDescent="0.25">
      <c r="B9" s="69" t="s">
        <v>22</v>
      </c>
      <c r="C9" s="159"/>
      <c r="D9" s="157"/>
    </row>
    <row r="10" spans="1:4" s="37" customFormat="1" x14ac:dyDescent="0.25">
      <c r="B10" s="69" t="s">
        <v>23</v>
      </c>
      <c r="C10" s="159"/>
      <c r="D10" s="103"/>
    </row>
    <row r="11" spans="1:4" x14ac:dyDescent="0.25">
      <c r="B11" s="44" t="s">
        <v>121</v>
      </c>
      <c r="C11" s="70">
        <v>77560</v>
      </c>
      <c r="D11" s="51">
        <v>0</v>
      </c>
    </row>
    <row r="12" spans="1:4" x14ac:dyDescent="0.25">
      <c r="B12" s="44" t="s">
        <v>146</v>
      </c>
      <c r="C12" s="70">
        <v>0</v>
      </c>
      <c r="D12" s="51">
        <v>12751166</v>
      </c>
    </row>
    <row r="13" spans="1:4" x14ac:dyDescent="0.25">
      <c r="B13" s="44" t="s">
        <v>122</v>
      </c>
      <c r="C13" s="70">
        <v>-4315545063</v>
      </c>
      <c r="D13" s="83">
        <v>-1831008365</v>
      </c>
    </row>
    <row r="14" spans="1:4" x14ac:dyDescent="0.25">
      <c r="B14" s="44" t="s">
        <v>57</v>
      </c>
      <c r="C14" s="70">
        <v>-1526765442</v>
      </c>
      <c r="D14" s="83">
        <v>-16879023</v>
      </c>
    </row>
    <row r="15" spans="1:4" x14ac:dyDescent="0.25">
      <c r="B15" s="44" t="s">
        <v>77</v>
      </c>
      <c r="C15" s="70">
        <v>1061761258</v>
      </c>
      <c r="D15" s="51">
        <v>-72514585</v>
      </c>
    </row>
    <row r="16" spans="1:4" s="37" customFormat="1" x14ac:dyDescent="0.25">
      <c r="B16" s="71" t="s">
        <v>24</v>
      </c>
      <c r="C16" s="160"/>
      <c r="D16" s="103"/>
    </row>
    <row r="17" spans="2:4" x14ac:dyDescent="0.25">
      <c r="B17" s="44" t="s">
        <v>31</v>
      </c>
      <c r="C17" s="70">
        <v>-250371502</v>
      </c>
      <c r="D17" s="51">
        <v>-143799183</v>
      </c>
    </row>
    <row r="18" spans="2:4" x14ac:dyDescent="0.25">
      <c r="B18" s="44" t="s">
        <v>145</v>
      </c>
      <c r="C18" s="70">
        <v>0</v>
      </c>
      <c r="D18" s="51">
        <v>0</v>
      </c>
    </row>
    <row r="19" spans="2:4" s="31" customFormat="1" ht="30" x14ac:dyDescent="0.25">
      <c r="B19" s="72" t="s">
        <v>25</v>
      </c>
      <c r="C19" s="161">
        <f>SUM(C9:C17)</f>
        <v>-5030843189</v>
      </c>
      <c r="D19" s="104">
        <f>SUM(D9:D18)</f>
        <v>-2051449990</v>
      </c>
    </row>
    <row r="20" spans="2:4" ht="6.75" customHeight="1" x14ac:dyDescent="0.25">
      <c r="B20" s="44"/>
      <c r="C20" s="70"/>
      <c r="D20" s="50"/>
    </row>
    <row r="21" spans="2:4" s="37" customFormat="1" x14ac:dyDescent="0.25">
      <c r="B21" s="69" t="s">
        <v>26</v>
      </c>
      <c r="C21" s="159"/>
      <c r="D21" s="103"/>
    </row>
    <row r="22" spans="2:4" x14ac:dyDescent="0.25">
      <c r="B22" s="44" t="s">
        <v>27</v>
      </c>
      <c r="C22" s="70">
        <v>0</v>
      </c>
      <c r="D22" s="51">
        <v>0</v>
      </c>
    </row>
    <row r="23" spans="2:4" x14ac:dyDescent="0.25">
      <c r="B23" s="44" t="s">
        <v>55</v>
      </c>
      <c r="C23" s="70">
        <v>5488042960</v>
      </c>
      <c r="D23" s="83">
        <v>1325142993</v>
      </c>
    </row>
    <row r="24" spans="2:4" x14ac:dyDescent="0.25">
      <c r="B24" s="44" t="s">
        <v>17</v>
      </c>
      <c r="C24" s="70">
        <v>0</v>
      </c>
      <c r="D24" s="55">
        <v>0</v>
      </c>
    </row>
    <row r="25" spans="2:4" s="29" customFormat="1" ht="30" x14ac:dyDescent="0.25">
      <c r="B25" s="73" t="s">
        <v>28</v>
      </c>
      <c r="C25" s="104">
        <f>SUM(C22:C24)</f>
        <v>5488042960</v>
      </c>
      <c r="D25" s="113">
        <f>SUM(D22:D24)</f>
        <v>1325142993</v>
      </c>
    </row>
    <row r="26" spans="2:4" ht="6.75" customHeight="1" x14ac:dyDescent="0.25">
      <c r="B26" s="44"/>
      <c r="C26" s="77"/>
      <c r="D26" s="158"/>
    </row>
    <row r="27" spans="2:4" s="37" customFormat="1" x14ac:dyDescent="0.25">
      <c r="B27" s="68" t="s">
        <v>29</v>
      </c>
      <c r="C27" s="74">
        <f>+C8+C19+C25</f>
        <v>528325467</v>
      </c>
      <c r="D27" s="74">
        <f>+D8+D19+D25</f>
        <v>63755353</v>
      </c>
    </row>
    <row r="28" spans="2:4" x14ac:dyDescent="0.25">
      <c r="D28" s="77"/>
    </row>
    <row r="29" spans="2:4" x14ac:dyDescent="0.25">
      <c r="B29" s="172" t="s">
        <v>87</v>
      </c>
      <c r="C29" s="172"/>
      <c r="D29" s="172"/>
    </row>
    <row r="30" spans="2:4" x14ac:dyDescent="0.25">
      <c r="D30" s="75"/>
    </row>
    <row r="31" spans="2:4" x14ac:dyDescent="0.25">
      <c r="D31" s="59"/>
    </row>
    <row r="32" spans="2:4" x14ac:dyDescent="0.25">
      <c r="D32" s="77"/>
    </row>
    <row r="33" spans="4:4" x14ac:dyDescent="0.25">
      <c r="D33" s="77"/>
    </row>
  </sheetData>
  <mergeCells count="5">
    <mergeCell ref="B2:D2"/>
    <mergeCell ref="B3:D3"/>
    <mergeCell ref="B4:D4"/>
    <mergeCell ref="B5:D5"/>
    <mergeCell ref="B29:D29"/>
  </mergeCells>
  <hyperlinks>
    <hyperlink ref="A1" location="INDICE!A1" display="INDICE" xr:uid="{1DF3464F-69F6-4EBF-B426-D66A3EBFD213}"/>
  </hyperlinks>
  <pageMargins left="0.7" right="0.7" top="0.75" bottom="0.75" header="0.3" footer="0.3"/>
  <ignoredErrors>
    <ignoredError sqref="C19:D19"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036F5-4BA8-4607-A3AA-5C29852E00AC}">
  <sheetPr>
    <tabColor theme="9" tint="0.39997558519241921"/>
  </sheetPr>
  <dimension ref="A1:J210"/>
  <sheetViews>
    <sheetView showGridLines="0" topLeftCell="A190" zoomScale="85" zoomScaleNormal="85" workbookViewId="0">
      <selection activeCell="C219" sqref="C219"/>
    </sheetView>
  </sheetViews>
  <sheetFormatPr baseColWidth="10" defaultColWidth="11.42578125" defaultRowHeight="15" x14ac:dyDescent="0.25"/>
  <cols>
    <col min="1" max="1" width="3.5703125" style="1" customWidth="1"/>
    <col min="2" max="2" width="48.42578125" style="1" bestFit="1" customWidth="1"/>
    <col min="3" max="6" width="19.28515625" style="1" customWidth="1"/>
    <col min="7" max="7" width="18" style="1" bestFit="1" customWidth="1"/>
    <col min="8" max="8" width="17.42578125" style="1" bestFit="1" customWidth="1"/>
    <col min="9" max="9" width="17.7109375" style="1" bestFit="1" customWidth="1"/>
    <col min="10" max="16384" width="11.42578125" style="1"/>
  </cols>
  <sheetData>
    <row r="1" spans="1:6" x14ac:dyDescent="0.25">
      <c r="A1" s="28" t="s">
        <v>51</v>
      </c>
    </row>
    <row r="2" spans="1:6" x14ac:dyDescent="0.25">
      <c r="B2" s="174" t="s">
        <v>100</v>
      </c>
      <c r="C2" s="174"/>
      <c r="D2" s="174"/>
      <c r="E2" s="174"/>
      <c r="F2" s="174"/>
    </row>
    <row r="3" spans="1:6" x14ac:dyDescent="0.25">
      <c r="B3" s="189" t="s">
        <v>45</v>
      </c>
      <c r="C3" s="189"/>
      <c r="D3" s="189"/>
      <c r="E3" s="189"/>
      <c r="F3" s="189"/>
    </row>
    <row r="4" spans="1:6" x14ac:dyDescent="0.25">
      <c r="B4" s="184" t="s">
        <v>46</v>
      </c>
      <c r="C4" s="184"/>
      <c r="D4" s="184"/>
      <c r="E4" s="184"/>
      <c r="F4" s="184"/>
    </row>
    <row r="5" spans="1:6" ht="16.5" customHeight="1" x14ac:dyDescent="0.25">
      <c r="B5" s="190" t="s">
        <v>106</v>
      </c>
      <c r="C5" s="190"/>
      <c r="D5" s="190"/>
      <c r="E5" s="190"/>
      <c r="F5" s="190"/>
    </row>
    <row r="6" spans="1:6" x14ac:dyDescent="0.25">
      <c r="B6" s="190"/>
      <c r="C6" s="190"/>
      <c r="D6" s="190"/>
      <c r="E6" s="190"/>
      <c r="F6" s="190"/>
    </row>
    <row r="7" spans="1:6" x14ac:dyDescent="0.25">
      <c r="B7" s="190"/>
      <c r="C7" s="190"/>
      <c r="D7" s="190"/>
      <c r="E7" s="190"/>
      <c r="F7" s="190"/>
    </row>
    <row r="8" spans="1:6" x14ac:dyDescent="0.25">
      <c r="B8" s="190"/>
      <c r="C8" s="190"/>
      <c r="D8" s="190"/>
      <c r="E8" s="190"/>
      <c r="F8" s="190"/>
    </row>
    <row r="9" spans="1:6" x14ac:dyDescent="0.25">
      <c r="B9" s="190"/>
      <c r="C9" s="190"/>
      <c r="D9" s="190"/>
      <c r="E9" s="190"/>
      <c r="F9" s="190"/>
    </row>
    <row r="10" spans="1:6" x14ac:dyDescent="0.25">
      <c r="B10" s="190"/>
      <c r="C10" s="190"/>
      <c r="D10" s="190"/>
      <c r="E10" s="190"/>
      <c r="F10" s="190"/>
    </row>
    <row r="11" spans="1:6" x14ac:dyDescent="0.25">
      <c r="B11" s="190"/>
      <c r="C11" s="190"/>
      <c r="D11" s="190"/>
      <c r="E11" s="190"/>
      <c r="F11" s="190"/>
    </row>
    <row r="12" spans="1:6" x14ac:dyDescent="0.25">
      <c r="B12" s="190"/>
      <c r="C12" s="190"/>
      <c r="D12" s="190"/>
      <c r="E12" s="190"/>
      <c r="F12" s="190"/>
    </row>
    <row r="13" spans="1:6" x14ac:dyDescent="0.25">
      <c r="B13" s="190"/>
      <c r="C13" s="190"/>
      <c r="D13" s="190"/>
      <c r="E13" s="190"/>
      <c r="F13" s="190"/>
    </row>
    <row r="14" spans="1:6" x14ac:dyDescent="0.25">
      <c r="B14" s="190"/>
      <c r="C14" s="190"/>
      <c r="D14" s="190"/>
      <c r="E14" s="190"/>
      <c r="F14" s="190"/>
    </row>
    <row r="15" spans="1:6" x14ac:dyDescent="0.25">
      <c r="B15" s="190"/>
      <c r="C15" s="190"/>
      <c r="D15" s="190"/>
      <c r="E15" s="190"/>
      <c r="F15" s="190"/>
    </row>
    <row r="16" spans="1:6" x14ac:dyDescent="0.25">
      <c r="B16" s="190"/>
      <c r="C16" s="190"/>
      <c r="D16" s="190"/>
      <c r="E16" s="190"/>
      <c r="F16" s="190"/>
    </row>
    <row r="17" spans="2:6" x14ac:dyDescent="0.25">
      <c r="B17" s="190"/>
      <c r="C17" s="190"/>
      <c r="D17" s="190"/>
      <c r="E17" s="190"/>
      <c r="F17" s="190"/>
    </row>
    <row r="18" spans="2:6" ht="45.75" customHeight="1" x14ac:dyDescent="0.25">
      <c r="B18" s="190"/>
      <c r="C18" s="190"/>
      <c r="D18" s="190"/>
      <c r="E18" s="190"/>
      <c r="F18" s="190"/>
    </row>
    <row r="20" spans="2:6" x14ac:dyDescent="0.25">
      <c r="B20" s="184" t="s">
        <v>47</v>
      </c>
      <c r="C20" s="184"/>
      <c r="D20" s="184"/>
      <c r="E20" s="184"/>
      <c r="F20" s="184"/>
    </row>
    <row r="22" spans="2:6" x14ac:dyDescent="0.25">
      <c r="B22" s="184" t="s">
        <v>48</v>
      </c>
      <c r="C22" s="184"/>
      <c r="D22" s="184"/>
      <c r="E22" s="184"/>
      <c r="F22" s="184"/>
    </row>
    <row r="23" spans="2:6" x14ac:dyDescent="0.25">
      <c r="B23" s="185" t="s">
        <v>89</v>
      </c>
      <c r="C23" s="185"/>
      <c r="D23" s="185"/>
      <c r="E23" s="185"/>
      <c r="F23" s="185"/>
    </row>
    <row r="24" spans="2:6" x14ac:dyDescent="0.25">
      <c r="B24" s="185"/>
      <c r="C24" s="185"/>
      <c r="D24" s="185"/>
      <c r="E24" s="185"/>
      <c r="F24" s="185"/>
    </row>
    <row r="25" spans="2:6" x14ac:dyDescent="0.25">
      <c r="B25" s="185"/>
      <c r="C25" s="185"/>
      <c r="D25" s="185"/>
      <c r="E25" s="185"/>
      <c r="F25" s="185"/>
    </row>
    <row r="26" spans="2:6" x14ac:dyDescent="0.25">
      <c r="B26" s="185"/>
      <c r="C26" s="185"/>
      <c r="D26" s="185"/>
      <c r="E26" s="185"/>
      <c r="F26" s="185"/>
    </row>
    <row r="27" spans="2:6" x14ac:dyDescent="0.25">
      <c r="B27" s="185"/>
      <c r="C27" s="185"/>
      <c r="D27" s="185"/>
      <c r="E27" s="185"/>
      <c r="F27" s="185"/>
    </row>
    <row r="28" spans="2:6" x14ac:dyDescent="0.25">
      <c r="B28" s="185"/>
      <c r="C28" s="185"/>
      <c r="D28" s="185"/>
      <c r="E28" s="185"/>
      <c r="F28" s="185"/>
    </row>
    <row r="29" spans="2:6" x14ac:dyDescent="0.25">
      <c r="B29" s="185"/>
      <c r="C29" s="185"/>
      <c r="D29" s="185"/>
      <c r="E29" s="185"/>
      <c r="F29" s="185"/>
    </row>
    <row r="30" spans="2:6" x14ac:dyDescent="0.25">
      <c r="B30" s="185"/>
      <c r="C30" s="185"/>
      <c r="D30" s="185"/>
      <c r="E30" s="185"/>
      <c r="F30" s="185"/>
    </row>
    <row r="31" spans="2:6" x14ac:dyDescent="0.25">
      <c r="B31" s="185"/>
      <c r="C31" s="185"/>
      <c r="D31" s="185"/>
      <c r="E31" s="185"/>
      <c r="F31" s="185"/>
    </row>
    <row r="32" spans="2:6" x14ac:dyDescent="0.25">
      <c r="B32" s="185"/>
      <c r="C32" s="185"/>
      <c r="D32" s="185"/>
      <c r="E32" s="185"/>
      <c r="F32" s="185"/>
    </row>
    <row r="33" spans="2:6" x14ac:dyDescent="0.25">
      <c r="B33" s="185"/>
      <c r="C33" s="185"/>
      <c r="D33" s="185"/>
      <c r="E33" s="185"/>
      <c r="F33" s="185"/>
    </row>
    <row r="34" spans="2:6" x14ac:dyDescent="0.25">
      <c r="B34" s="185"/>
      <c r="C34" s="185"/>
      <c r="D34" s="185"/>
      <c r="E34" s="185"/>
      <c r="F34" s="185"/>
    </row>
    <row r="35" spans="2:6" x14ac:dyDescent="0.25">
      <c r="B35" s="185"/>
      <c r="C35" s="185"/>
      <c r="D35" s="185"/>
      <c r="E35" s="185"/>
      <c r="F35" s="185"/>
    </row>
    <row r="36" spans="2:6" x14ac:dyDescent="0.25">
      <c r="B36" s="185"/>
      <c r="C36" s="185"/>
      <c r="D36" s="185"/>
      <c r="E36" s="185"/>
      <c r="F36" s="185"/>
    </row>
    <row r="37" spans="2:6" x14ac:dyDescent="0.25">
      <c r="B37" s="185"/>
      <c r="C37" s="185"/>
      <c r="D37" s="185"/>
      <c r="E37" s="185"/>
      <c r="F37" s="185"/>
    </row>
    <row r="38" spans="2:6" x14ac:dyDescent="0.25">
      <c r="B38" s="185"/>
      <c r="C38" s="185"/>
      <c r="D38" s="185"/>
      <c r="E38" s="185"/>
      <c r="F38" s="185"/>
    </row>
    <row r="39" spans="2:6" x14ac:dyDescent="0.25">
      <c r="B39" s="185"/>
      <c r="C39" s="185"/>
      <c r="D39" s="185"/>
      <c r="E39" s="185"/>
      <c r="F39" s="185"/>
    </row>
    <row r="40" spans="2:6" x14ac:dyDescent="0.25">
      <c r="B40" s="185"/>
      <c r="C40" s="185"/>
      <c r="D40" s="185"/>
      <c r="E40" s="185"/>
      <c r="F40" s="185"/>
    </row>
    <row r="41" spans="2:6" x14ac:dyDescent="0.25">
      <c r="B41" s="185"/>
      <c r="C41" s="185"/>
      <c r="D41" s="185"/>
      <c r="E41" s="185"/>
      <c r="F41" s="185"/>
    </row>
    <row r="42" spans="2:6" x14ac:dyDescent="0.25">
      <c r="B42" s="185"/>
      <c r="C42" s="185"/>
      <c r="D42" s="185"/>
      <c r="E42" s="185"/>
      <c r="F42" s="185"/>
    </row>
    <row r="43" spans="2:6" x14ac:dyDescent="0.25">
      <c r="B43" s="185"/>
      <c r="C43" s="185"/>
      <c r="D43" s="185"/>
      <c r="E43" s="185"/>
      <c r="F43" s="185"/>
    </row>
    <row r="44" spans="2:6" x14ac:dyDescent="0.25">
      <c r="B44" s="185"/>
      <c r="C44" s="185"/>
      <c r="D44" s="185"/>
      <c r="E44" s="185"/>
      <c r="F44" s="185"/>
    </row>
    <row r="45" spans="2:6" x14ac:dyDescent="0.25">
      <c r="B45" s="185"/>
      <c r="C45" s="185"/>
      <c r="D45" s="185"/>
      <c r="E45" s="185"/>
      <c r="F45" s="185"/>
    </row>
    <row r="46" spans="2:6" x14ac:dyDescent="0.25">
      <c r="B46" s="185"/>
      <c r="C46" s="185"/>
      <c r="D46" s="185"/>
      <c r="E46" s="185"/>
      <c r="F46" s="185"/>
    </row>
    <row r="47" spans="2:6" x14ac:dyDescent="0.25">
      <c r="B47" s="185"/>
      <c r="C47" s="185"/>
      <c r="D47" s="185"/>
      <c r="E47" s="185"/>
      <c r="F47" s="185"/>
    </row>
    <row r="48" spans="2:6" x14ac:dyDescent="0.25">
      <c r="B48" s="185"/>
      <c r="C48" s="185"/>
      <c r="D48" s="185"/>
      <c r="E48" s="185"/>
      <c r="F48" s="185"/>
    </row>
    <row r="49" spans="2:6" x14ac:dyDescent="0.25">
      <c r="B49" s="185"/>
      <c r="C49" s="185"/>
      <c r="D49" s="185"/>
      <c r="E49" s="185"/>
      <c r="F49" s="185"/>
    </row>
    <row r="50" spans="2:6" x14ac:dyDescent="0.25">
      <c r="B50" s="185"/>
      <c r="C50" s="185"/>
      <c r="D50" s="185"/>
      <c r="E50" s="185"/>
      <c r="F50" s="185"/>
    </row>
    <row r="51" spans="2:6" x14ac:dyDescent="0.25">
      <c r="B51" s="184" t="s">
        <v>60</v>
      </c>
      <c r="C51" s="184"/>
      <c r="D51" s="184"/>
      <c r="E51" s="184"/>
      <c r="F51" s="184"/>
    </row>
    <row r="52" spans="2:6" x14ac:dyDescent="0.25">
      <c r="B52" s="185" t="s">
        <v>96</v>
      </c>
      <c r="C52" s="185"/>
      <c r="D52" s="185"/>
      <c r="E52" s="185"/>
      <c r="F52" s="185"/>
    </row>
    <row r="53" spans="2:6" x14ac:dyDescent="0.25">
      <c r="B53" s="185"/>
      <c r="C53" s="185"/>
      <c r="D53" s="185"/>
      <c r="E53" s="185"/>
      <c r="F53" s="185"/>
    </row>
    <row r="54" spans="2:6" x14ac:dyDescent="0.25">
      <c r="B54" s="30"/>
      <c r="C54" s="30"/>
      <c r="D54" s="30"/>
      <c r="E54" s="30"/>
      <c r="F54" s="30"/>
    </row>
    <row r="55" spans="2:6" x14ac:dyDescent="0.25">
      <c r="B55" s="186" t="s">
        <v>61</v>
      </c>
      <c r="C55" s="186"/>
      <c r="D55" s="186"/>
      <c r="E55" s="186"/>
      <c r="F55" s="186"/>
    </row>
    <row r="57" spans="2:6" x14ac:dyDescent="0.25">
      <c r="B57" s="185" t="s">
        <v>102</v>
      </c>
      <c r="C57" s="185"/>
      <c r="D57" s="185"/>
      <c r="E57" s="185"/>
      <c r="F57" s="185"/>
    </row>
    <row r="58" spans="2:6" x14ac:dyDescent="0.25">
      <c r="B58" s="185"/>
      <c r="C58" s="185"/>
      <c r="D58" s="185"/>
      <c r="E58" s="185"/>
      <c r="F58" s="185"/>
    </row>
    <row r="59" spans="2:6" ht="27" customHeight="1" x14ac:dyDescent="0.25">
      <c r="B59" s="185"/>
      <c r="C59" s="185"/>
      <c r="D59" s="185"/>
      <c r="E59" s="185"/>
      <c r="F59" s="185"/>
    </row>
    <row r="60" spans="2:6" x14ac:dyDescent="0.25">
      <c r="B60" s="185" t="s">
        <v>155</v>
      </c>
      <c r="C60" s="185"/>
      <c r="D60" s="185"/>
      <c r="E60" s="185"/>
      <c r="F60" s="185"/>
    </row>
    <row r="61" spans="2:6" ht="24" customHeight="1" x14ac:dyDescent="0.25">
      <c r="B61" s="185"/>
      <c r="C61" s="185"/>
      <c r="D61" s="185"/>
      <c r="E61" s="185"/>
      <c r="F61" s="185"/>
    </row>
    <row r="62" spans="2:6" x14ac:dyDescent="0.25">
      <c r="B62" s="185" t="s">
        <v>95</v>
      </c>
      <c r="C62" s="185"/>
      <c r="D62" s="185"/>
      <c r="E62" s="185"/>
      <c r="F62" s="185"/>
    </row>
    <row r="63" spans="2:6" ht="28.9" customHeight="1" x14ac:dyDescent="0.25">
      <c r="B63" s="185"/>
      <c r="C63" s="185"/>
      <c r="D63" s="185"/>
      <c r="E63" s="185"/>
      <c r="F63" s="185"/>
    </row>
    <row r="64" spans="2:6" x14ac:dyDescent="0.25">
      <c r="B64" s="185" t="s">
        <v>62</v>
      </c>
      <c r="C64" s="185"/>
      <c r="D64" s="185"/>
      <c r="E64" s="185"/>
      <c r="F64" s="185"/>
    </row>
    <row r="65" spans="2:9" x14ac:dyDescent="0.25">
      <c r="B65" s="185"/>
      <c r="C65" s="185"/>
      <c r="D65" s="185"/>
      <c r="E65" s="185"/>
      <c r="F65" s="185"/>
    </row>
    <row r="66" spans="2:9" x14ac:dyDescent="0.25">
      <c r="B66" s="32"/>
      <c r="C66" s="32"/>
      <c r="D66" s="32"/>
      <c r="E66" s="32"/>
      <c r="F66" s="32"/>
    </row>
    <row r="67" spans="2:9" x14ac:dyDescent="0.25">
      <c r="B67" s="33" t="s">
        <v>21</v>
      </c>
      <c r="C67" s="34">
        <v>45838</v>
      </c>
      <c r="D67" s="34">
        <v>45473</v>
      </c>
      <c r="E67" s="34">
        <v>45657</v>
      </c>
    </row>
    <row r="68" spans="2:9" x14ac:dyDescent="0.25">
      <c r="B68" s="35" t="s">
        <v>58</v>
      </c>
      <c r="C68" s="36">
        <v>7790.75</v>
      </c>
      <c r="D68" s="36">
        <v>7533.98</v>
      </c>
      <c r="E68" s="36">
        <v>7812.22</v>
      </c>
    </row>
    <row r="69" spans="2:9" x14ac:dyDescent="0.25">
      <c r="B69" s="35" t="s">
        <v>59</v>
      </c>
      <c r="C69" s="36">
        <v>7807.41</v>
      </c>
      <c r="D69" s="36">
        <v>7543.01</v>
      </c>
      <c r="E69" s="36">
        <v>7843.41</v>
      </c>
    </row>
    <row r="71" spans="2:9" x14ac:dyDescent="0.25">
      <c r="B71" s="191" t="s">
        <v>166</v>
      </c>
      <c r="C71" s="192"/>
      <c r="D71" s="192"/>
      <c r="E71" s="192"/>
      <c r="H71" s="77"/>
    </row>
    <row r="72" spans="2:9" x14ac:dyDescent="0.25">
      <c r="B72" s="193" t="s">
        <v>21</v>
      </c>
      <c r="C72" s="194">
        <v>45838</v>
      </c>
      <c r="D72" s="194">
        <v>45473</v>
      </c>
      <c r="E72" s="195">
        <v>45657</v>
      </c>
      <c r="H72" s="77"/>
    </row>
    <row r="73" spans="2:9" x14ac:dyDescent="0.25">
      <c r="B73" s="196" t="s">
        <v>167</v>
      </c>
      <c r="C73" s="197">
        <v>7784.15</v>
      </c>
      <c r="D73" s="197">
        <v>7539.62</v>
      </c>
      <c r="E73" s="198">
        <v>7831.26</v>
      </c>
      <c r="H73" s="77"/>
    </row>
    <row r="74" spans="2:9" x14ac:dyDescent="0.25">
      <c r="B74" s="199"/>
      <c r="C74" s="192"/>
      <c r="D74" s="192"/>
      <c r="E74" s="192"/>
      <c r="H74" s="77"/>
    </row>
    <row r="75" spans="2:9" x14ac:dyDescent="0.25">
      <c r="B75" s="200" t="s">
        <v>168</v>
      </c>
      <c r="C75" s="200"/>
      <c r="D75" s="200"/>
      <c r="E75" s="200"/>
      <c r="F75" s="200"/>
      <c r="G75" s="200"/>
      <c r="H75" s="200"/>
      <c r="I75" s="200"/>
    </row>
    <row r="76" spans="2:9" x14ac:dyDescent="0.25">
      <c r="B76" s="200"/>
      <c r="C76" s="200"/>
      <c r="D76" s="200"/>
      <c r="E76" s="200"/>
      <c r="F76" s="200"/>
      <c r="G76" s="200"/>
      <c r="H76" s="200"/>
      <c r="I76" s="200"/>
    </row>
    <row r="77" spans="2:9" x14ac:dyDescent="0.25">
      <c r="B77" s="200"/>
      <c r="C77" s="200"/>
      <c r="D77" s="200"/>
      <c r="E77" s="200"/>
      <c r="F77" s="200"/>
      <c r="G77" s="200"/>
      <c r="H77" s="200"/>
      <c r="I77" s="200"/>
    </row>
    <row r="78" spans="2:9" x14ac:dyDescent="0.25">
      <c r="B78" s="199"/>
      <c r="C78" s="199"/>
      <c r="D78" s="199"/>
      <c r="E78" s="199"/>
      <c r="F78" s="199"/>
      <c r="G78" s="199"/>
      <c r="H78" s="199"/>
      <c r="I78" s="199"/>
    </row>
    <row r="79" spans="2:9" x14ac:dyDescent="0.25">
      <c r="B79" s="184" t="s">
        <v>63</v>
      </c>
      <c r="C79" s="184"/>
      <c r="D79" s="184"/>
      <c r="E79" s="184"/>
      <c r="F79" s="184"/>
    </row>
    <row r="80" spans="2:9" x14ac:dyDescent="0.25">
      <c r="B80" s="185" t="s">
        <v>101</v>
      </c>
      <c r="C80" s="185"/>
      <c r="D80" s="185"/>
      <c r="E80" s="185"/>
      <c r="F80" s="185"/>
    </row>
    <row r="81" spans="2:6" x14ac:dyDescent="0.25">
      <c r="B81" s="185"/>
      <c r="C81" s="185"/>
      <c r="D81" s="185"/>
      <c r="E81" s="185"/>
      <c r="F81" s="185"/>
    </row>
    <row r="82" spans="2:6" x14ac:dyDescent="0.25">
      <c r="B82" s="30"/>
      <c r="C82" s="30"/>
      <c r="D82" s="30"/>
      <c r="E82" s="30"/>
      <c r="F82" s="30"/>
    </row>
    <row r="83" spans="2:6" x14ac:dyDescent="0.25">
      <c r="B83" s="37" t="s">
        <v>64</v>
      </c>
      <c r="C83" s="38"/>
      <c r="D83" s="38"/>
      <c r="E83" s="38"/>
      <c r="F83" s="38"/>
    </row>
    <row r="84" spans="2:6" x14ac:dyDescent="0.25">
      <c r="B84" s="187" t="s">
        <v>103</v>
      </c>
      <c r="C84" s="187"/>
      <c r="D84" s="187"/>
      <c r="E84" s="187"/>
      <c r="F84" s="187"/>
    </row>
    <row r="85" spans="2:6" x14ac:dyDescent="0.25">
      <c r="B85" s="187"/>
      <c r="C85" s="187"/>
      <c r="D85" s="187"/>
      <c r="E85" s="187"/>
      <c r="F85" s="187"/>
    </row>
    <row r="86" spans="2:6" x14ac:dyDescent="0.25">
      <c r="B86" s="32"/>
      <c r="C86" s="32"/>
      <c r="D86" s="32"/>
      <c r="E86" s="32"/>
      <c r="F86" s="32"/>
    </row>
    <row r="87" spans="2:6" x14ac:dyDescent="0.25">
      <c r="B87" s="181" t="s">
        <v>150</v>
      </c>
      <c r="C87" s="181"/>
      <c r="D87" s="181"/>
      <c r="E87" s="181"/>
      <c r="F87" s="181"/>
    </row>
    <row r="88" spans="2:6" x14ac:dyDescent="0.25">
      <c r="B88" s="187" t="s">
        <v>112</v>
      </c>
      <c r="C88" s="187"/>
      <c r="D88" s="187"/>
      <c r="E88" s="187"/>
      <c r="F88" s="187"/>
    </row>
    <row r="89" spans="2:6" x14ac:dyDescent="0.25">
      <c r="B89" s="187"/>
      <c r="C89" s="187"/>
      <c r="D89" s="187"/>
      <c r="E89" s="187"/>
      <c r="F89" s="187"/>
    </row>
    <row r="90" spans="2:6" x14ac:dyDescent="0.25">
      <c r="B90" s="187"/>
      <c r="C90" s="187"/>
      <c r="D90" s="187"/>
      <c r="E90" s="187"/>
      <c r="F90" s="187"/>
    </row>
    <row r="92" spans="2:6" x14ac:dyDescent="0.25">
      <c r="B92" s="188" t="s">
        <v>21</v>
      </c>
      <c r="C92" s="188"/>
      <c r="D92" s="34">
        <f>+EAN!C7</f>
        <v>45838</v>
      </c>
      <c r="E92" s="34">
        <f>+EAN!D7</f>
        <v>45473</v>
      </c>
    </row>
    <row r="93" spans="2:6" x14ac:dyDescent="0.25">
      <c r="B93" s="182" t="s">
        <v>9</v>
      </c>
      <c r="C93" s="182"/>
      <c r="D93" s="39">
        <v>263774324</v>
      </c>
      <c r="E93" s="39">
        <v>145919539</v>
      </c>
      <c r="F93" s="40"/>
    </row>
    <row r="94" spans="2:6" x14ac:dyDescent="0.25">
      <c r="B94" s="188" t="s">
        <v>65</v>
      </c>
      <c r="C94" s="188"/>
      <c r="D94" s="41">
        <f>SUM(D93:D93)</f>
        <v>263774324</v>
      </c>
      <c r="E94" s="41">
        <f>SUM(E93:E93)</f>
        <v>145919539</v>
      </c>
    </row>
    <row r="96" spans="2:6" x14ac:dyDescent="0.25">
      <c r="B96" s="184" t="s">
        <v>66</v>
      </c>
      <c r="C96" s="184"/>
      <c r="D96" s="184"/>
      <c r="E96" s="184"/>
      <c r="F96" s="184"/>
    </row>
    <row r="98" spans="2:6" ht="45" x14ac:dyDescent="0.25">
      <c r="B98" s="42" t="s">
        <v>67</v>
      </c>
      <c r="C98" s="42" t="s">
        <v>68</v>
      </c>
      <c r="D98" s="42" t="s">
        <v>69</v>
      </c>
      <c r="E98" s="42" t="s">
        <v>70</v>
      </c>
    </row>
    <row r="99" spans="2:6" x14ac:dyDescent="0.25">
      <c r="B99" s="106" t="s">
        <v>157</v>
      </c>
      <c r="C99" s="87"/>
      <c r="D99" s="87"/>
      <c r="E99" s="107"/>
    </row>
    <row r="100" spans="2:6" x14ac:dyDescent="0.25">
      <c r="B100" s="43" t="s">
        <v>71</v>
      </c>
      <c r="C100" s="39">
        <v>927990.65473684215</v>
      </c>
      <c r="D100" s="108">
        <v>8815911220</v>
      </c>
      <c r="E100" s="109">
        <v>82</v>
      </c>
    </row>
    <row r="101" spans="2:6" x14ac:dyDescent="0.25">
      <c r="B101" s="44" t="s">
        <v>72</v>
      </c>
      <c r="C101" s="109">
        <v>967849.8768421053</v>
      </c>
      <c r="D101" s="108">
        <v>9194573830</v>
      </c>
      <c r="E101" s="109">
        <v>82</v>
      </c>
    </row>
    <row r="102" spans="2:6" x14ac:dyDescent="0.25">
      <c r="B102" s="45" t="s">
        <v>73</v>
      </c>
      <c r="C102" s="46">
        <v>906979.17947368417</v>
      </c>
      <c r="D102" s="110">
        <v>8616302205</v>
      </c>
      <c r="E102" s="111">
        <v>82</v>
      </c>
    </row>
    <row r="103" spans="2:6" x14ac:dyDescent="0.25">
      <c r="B103" s="86" t="s">
        <v>156</v>
      </c>
      <c r="C103" s="87"/>
      <c r="D103" s="87"/>
      <c r="E103" s="107"/>
    </row>
    <row r="104" spans="2:6" x14ac:dyDescent="0.25">
      <c r="B104" s="43" t="s">
        <v>158</v>
      </c>
      <c r="C104" s="164">
        <v>887747.92642105266</v>
      </c>
      <c r="D104" s="162">
        <v>8433605301</v>
      </c>
      <c r="E104" s="39">
        <v>82</v>
      </c>
    </row>
    <row r="105" spans="2:6" x14ac:dyDescent="0.25">
      <c r="B105" s="44" t="s">
        <v>159</v>
      </c>
      <c r="C105" s="165">
        <v>882738.67701975454</v>
      </c>
      <c r="D105" s="118">
        <v>8386017431.6876678</v>
      </c>
      <c r="E105" s="109">
        <v>82</v>
      </c>
    </row>
    <row r="106" spans="2:6" x14ac:dyDescent="0.25">
      <c r="B106" s="45" t="s">
        <v>160</v>
      </c>
      <c r="C106" s="46">
        <v>865900.94578947371</v>
      </c>
      <c r="D106" s="163">
        <v>8226058985</v>
      </c>
      <c r="E106" s="111">
        <v>82</v>
      </c>
    </row>
    <row r="107" spans="2:6" x14ac:dyDescent="0.25">
      <c r="C107" s="117"/>
      <c r="D107" s="118"/>
      <c r="E107" s="118"/>
    </row>
    <row r="108" spans="2:6" x14ac:dyDescent="0.25">
      <c r="C108" s="117"/>
      <c r="D108" s="118"/>
      <c r="E108" s="118"/>
    </row>
    <row r="109" spans="2:6" x14ac:dyDescent="0.25">
      <c r="B109" s="181" t="s">
        <v>74</v>
      </c>
      <c r="C109" s="181"/>
      <c r="D109" s="181"/>
      <c r="E109" s="181"/>
      <c r="F109" s="181"/>
    </row>
    <row r="110" spans="2:6" x14ac:dyDescent="0.25">
      <c r="B110" s="183" t="s">
        <v>90</v>
      </c>
      <c r="C110" s="183"/>
      <c r="D110" s="183"/>
      <c r="E110" s="183"/>
      <c r="F110" s="183"/>
    </row>
    <row r="111" spans="2:6" x14ac:dyDescent="0.25">
      <c r="B111" s="183"/>
      <c r="C111" s="183"/>
      <c r="D111" s="183"/>
      <c r="E111" s="183"/>
      <c r="F111" s="183"/>
    </row>
    <row r="113" spans="2:6" x14ac:dyDescent="0.25">
      <c r="B113" s="53" t="s">
        <v>75</v>
      </c>
      <c r="C113" s="115">
        <f>+D92</f>
        <v>45838</v>
      </c>
      <c r="D113" s="115">
        <f>+E92</f>
        <v>45473</v>
      </c>
    </row>
    <row r="114" spans="2:6" x14ac:dyDescent="0.25">
      <c r="B114" s="120" t="s">
        <v>98</v>
      </c>
      <c r="C114" s="50">
        <v>219340871</v>
      </c>
      <c r="D114" s="63">
        <v>9480137</v>
      </c>
    </row>
    <row r="115" spans="2:6" x14ac:dyDescent="0.25">
      <c r="B115" s="166" t="s">
        <v>141</v>
      </c>
      <c r="C115" s="83">
        <v>188910366</v>
      </c>
      <c r="D115" s="167">
        <v>0</v>
      </c>
    </row>
    <row r="116" spans="2:6" x14ac:dyDescent="0.25">
      <c r="B116" s="166" t="s">
        <v>161</v>
      </c>
      <c r="C116" s="83">
        <v>120000000</v>
      </c>
      <c r="D116" s="167">
        <v>0</v>
      </c>
    </row>
    <row r="117" spans="2:6" x14ac:dyDescent="0.25">
      <c r="B117" s="166" t="s">
        <v>104</v>
      </c>
      <c r="C117" s="83">
        <v>74230</v>
      </c>
      <c r="D117" s="167">
        <v>6302</v>
      </c>
    </row>
    <row r="118" spans="2:6" x14ac:dyDescent="0.25">
      <c r="B118" s="168" t="s">
        <v>165</v>
      </c>
      <c r="C118" s="55">
        <v>0</v>
      </c>
      <c r="D118" s="169">
        <v>54268914</v>
      </c>
    </row>
    <row r="119" spans="2:6" x14ac:dyDescent="0.25">
      <c r="B119" s="60" t="s">
        <v>65</v>
      </c>
      <c r="C119" s="119">
        <f>SUM(C114:C118)</f>
        <v>528325467</v>
      </c>
      <c r="D119" s="119">
        <f>SUM(D114:D118)</f>
        <v>63755353</v>
      </c>
    </row>
    <row r="120" spans="2:6" x14ac:dyDescent="0.25">
      <c r="B120" s="57"/>
      <c r="C120" s="58"/>
      <c r="D120" s="59"/>
    </row>
    <row r="121" spans="2:6" x14ac:dyDescent="0.25">
      <c r="B121" s="180" t="s">
        <v>113</v>
      </c>
      <c r="C121" s="180"/>
      <c r="D121" s="180"/>
      <c r="E121" s="180"/>
      <c r="F121" s="180"/>
    </row>
    <row r="122" spans="2:6" x14ac:dyDescent="0.25">
      <c r="B122" s="180"/>
      <c r="C122" s="180"/>
      <c r="D122" s="180"/>
      <c r="E122" s="180"/>
      <c r="F122" s="180"/>
    </row>
    <row r="123" spans="2:6" x14ac:dyDescent="0.25">
      <c r="B123" s="33" t="s">
        <v>75</v>
      </c>
      <c r="C123" s="34">
        <f>+C137</f>
        <v>45838</v>
      </c>
      <c r="D123" s="34">
        <f>+D137</f>
        <v>45473</v>
      </c>
    </row>
    <row r="124" spans="2:6" x14ac:dyDescent="0.25">
      <c r="B124" s="47" t="s">
        <v>77</v>
      </c>
      <c r="C124" s="50">
        <v>166191704</v>
      </c>
      <c r="D124" s="50">
        <v>0</v>
      </c>
    </row>
    <row r="125" spans="2:6" x14ac:dyDescent="0.25">
      <c r="B125" s="49" t="s">
        <v>105</v>
      </c>
      <c r="C125" s="52">
        <v>0</v>
      </c>
      <c r="D125" s="52">
        <v>3297106</v>
      </c>
    </row>
    <row r="126" spans="2:6" x14ac:dyDescent="0.25">
      <c r="B126" s="60" t="s">
        <v>65</v>
      </c>
      <c r="C126" s="61">
        <f>SUM(C124:C125)</f>
        <v>166191704</v>
      </c>
      <c r="D126" s="61">
        <f>SUM(D124:D125)</f>
        <v>3297106</v>
      </c>
    </row>
    <row r="127" spans="2:6" x14ac:dyDescent="0.25">
      <c r="B127" s="57"/>
      <c r="C127" s="58"/>
      <c r="D127" s="59"/>
    </row>
    <row r="128" spans="2:6" x14ac:dyDescent="0.25">
      <c r="B128" s="183" t="s">
        <v>91</v>
      </c>
      <c r="C128" s="183"/>
      <c r="D128" s="183"/>
      <c r="E128" s="183"/>
      <c r="F128" s="183"/>
    </row>
    <row r="129" spans="2:6" x14ac:dyDescent="0.25">
      <c r="B129" s="32"/>
      <c r="C129" s="32"/>
      <c r="D129" s="32"/>
      <c r="E129" s="32"/>
      <c r="F129" s="32"/>
    </row>
    <row r="130" spans="2:6" x14ac:dyDescent="0.25">
      <c r="B130" s="53" t="s">
        <v>75</v>
      </c>
      <c r="C130" s="34">
        <f>+C123</f>
        <v>45838</v>
      </c>
      <c r="D130" s="34">
        <f>+D123</f>
        <v>45473</v>
      </c>
      <c r="E130" s="32"/>
      <c r="F130" s="32"/>
    </row>
    <row r="131" spans="2:6" x14ac:dyDescent="0.25">
      <c r="B131" s="47" t="s">
        <v>86</v>
      </c>
      <c r="C131" s="54">
        <v>0</v>
      </c>
      <c r="D131" s="54">
        <v>700800000</v>
      </c>
      <c r="E131" s="32"/>
      <c r="F131" s="32"/>
    </row>
    <row r="132" spans="2:6" x14ac:dyDescent="0.25">
      <c r="B132" s="33" t="s">
        <v>65</v>
      </c>
      <c r="C132" s="114">
        <f>SUM(C131:C131)</f>
        <v>0</v>
      </c>
      <c r="D132" s="114">
        <f>SUM(D131)</f>
        <v>700800000</v>
      </c>
      <c r="E132" s="32"/>
      <c r="F132" s="32"/>
    </row>
    <row r="133" spans="2:6" x14ac:dyDescent="0.25">
      <c r="B133" s="57"/>
      <c r="C133" s="58"/>
    </row>
    <row r="134" spans="2:6" ht="15" customHeight="1" x14ac:dyDescent="0.25">
      <c r="B134" s="183" t="s">
        <v>137</v>
      </c>
      <c r="C134" s="183"/>
      <c r="D134" s="183"/>
      <c r="E134" s="183"/>
      <c r="F134" s="183"/>
    </row>
    <row r="135" spans="2:6" x14ac:dyDescent="0.25">
      <c r="B135" s="183" t="s">
        <v>115</v>
      </c>
      <c r="C135" s="183"/>
      <c r="D135" s="183"/>
      <c r="E135" s="183"/>
      <c r="F135" s="183"/>
    </row>
    <row r="136" spans="2:6" x14ac:dyDescent="0.25">
      <c r="B136" s="30"/>
      <c r="C136" s="30"/>
      <c r="D136" s="30"/>
      <c r="E136" s="30"/>
      <c r="F136" s="30"/>
    </row>
    <row r="137" spans="2:6" x14ac:dyDescent="0.25">
      <c r="B137" s="33" t="s">
        <v>75</v>
      </c>
      <c r="C137" s="34">
        <f>+C113</f>
        <v>45838</v>
      </c>
      <c r="D137" s="34">
        <f>+D113</f>
        <v>45473</v>
      </c>
      <c r="E137" s="30"/>
      <c r="F137" s="30"/>
    </row>
    <row r="138" spans="2:6" x14ac:dyDescent="0.25">
      <c r="B138" s="44" t="s">
        <v>142</v>
      </c>
      <c r="C138" s="52">
        <v>15184802</v>
      </c>
      <c r="D138" s="116">
        <v>0</v>
      </c>
      <c r="E138" s="30"/>
      <c r="F138" s="30"/>
    </row>
    <row r="139" spans="2:6" x14ac:dyDescent="0.25">
      <c r="B139" s="33" t="s">
        <v>65</v>
      </c>
      <c r="C139" s="64">
        <f>SUM(C138)</f>
        <v>15184802</v>
      </c>
      <c r="D139" s="64">
        <f>SUM(D138:D138)</f>
        <v>0</v>
      </c>
      <c r="E139" s="30"/>
      <c r="F139" s="30"/>
    </row>
    <row r="140" spans="2:6" x14ac:dyDescent="0.25">
      <c r="B140" s="30"/>
      <c r="C140" s="65"/>
      <c r="D140" s="65"/>
      <c r="E140" s="30"/>
      <c r="F140" s="30"/>
    </row>
    <row r="141" spans="2:6" x14ac:dyDescent="0.25">
      <c r="B141" s="180" t="s">
        <v>129</v>
      </c>
      <c r="C141" s="180"/>
      <c r="D141" s="180"/>
      <c r="E141" s="180"/>
      <c r="F141" s="180"/>
    </row>
    <row r="142" spans="2:6" x14ac:dyDescent="0.25">
      <c r="B142" s="180"/>
      <c r="C142" s="180"/>
      <c r="D142" s="180"/>
      <c r="E142" s="180"/>
      <c r="F142" s="180"/>
    </row>
    <row r="143" spans="2:6" x14ac:dyDescent="0.25">
      <c r="B143" s="33" t="s">
        <v>75</v>
      </c>
      <c r="C143" s="34">
        <v>45838</v>
      </c>
      <c r="D143" s="34">
        <v>45473</v>
      </c>
      <c r="E143" s="30"/>
      <c r="F143" s="30"/>
    </row>
    <row r="144" spans="2:6" x14ac:dyDescent="0.25">
      <c r="B144" s="62" t="s">
        <v>130</v>
      </c>
      <c r="C144" s="63">
        <v>53866164</v>
      </c>
      <c r="D144" s="63">
        <v>27711173</v>
      </c>
      <c r="E144" s="30"/>
      <c r="F144" s="30"/>
    </row>
    <row r="145" spans="2:6" x14ac:dyDescent="0.25">
      <c r="B145" s="33" t="s">
        <v>65</v>
      </c>
      <c r="C145" s="64">
        <f>SUM(C144)</f>
        <v>53866164</v>
      </c>
      <c r="D145" s="64">
        <f>SUM(D144)</f>
        <v>27711173</v>
      </c>
      <c r="E145" s="30"/>
      <c r="F145" s="30"/>
    </row>
    <row r="146" spans="2:6" x14ac:dyDescent="0.25">
      <c r="B146" s="57"/>
      <c r="C146" s="144"/>
      <c r="D146" s="144"/>
      <c r="E146" s="30"/>
      <c r="F146" s="30"/>
    </row>
    <row r="147" spans="2:6" x14ac:dyDescent="0.25">
      <c r="B147" s="180" t="s">
        <v>128</v>
      </c>
      <c r="C147" s="180"/>
      <c r="D147" s="180"/>
      <c r="E147" s="180"/>
      <c r="F147" s="180"/>
    </row>
    <row r="148" spans="2:6" x14ac:dyDescent="0.25">
      <c r="B148" s="180"/>
      <c r="C148" s="180"/>
      <c r="D148" s="180"/>
      <c r="E148" s="180"/>
      <c r="F148" s="180"/>
    </row>
    <row r="149" spans="2:6" x14ac:dyDescent="0.25">
      <c r="B149" s="33" t="s">
        <v>75</v>
      </c>
      <c r="C149" s="115">
        <v>45838</v>
      </c>
      <c r="D149" s="34">
        <v>45473</v>
      </c>
      <c r="E149" s="30"/>
      <c r="F149" s="30"/>
    </row>
    <row r="150" spans="2:6" x14ac:dyDescent="0.25">
      <c r="B150" s="143" t="s">
        <v>124</v>
      </c>
      <c r="C150" s="140">
        <v>17490588835</v>
      </c>
      <c r="D150" s="140">
        <v>5751580847</v>
      </c>
      <c r="E150" s="30"/>
      <c r="F150" s="30"/>
    </row>
    <row r="151" spans="2:6" x14ac:dyDescent="0.25">
      <c r="B151" s="143" t="s">
        <v>125</v>
      </c>
      <c r="C151" s="141">
        <v>0</v>
      </c>
      <c r="D151" s="141">
        <v>0</v>
      </c>
      <c r="E151" s="30"/>
      <c r="F151" s="30"/>
    </row>
    <row r="152" spans="2:6" x14ac:dyDescent="0.25">
      <c r="B152" s="143" t="s">
        <v>126</v>
      </c>
      <c r="C152" s="142">
        <v>0</v>
      </c>
      <c r="D152" s="141">
        <v>0</v>
      </c>
      <c r="E152" s="30"/>
      <c r="F152" s="30"/>
    </row>
    <row r="153" spans="2:6" x14ac:dyDescent="0.25">
      <c r="B153" s="33" t="s">
        <v>65</v>
      </c>
      <c r="C153" s="139">
        <f>+SUM(C150:C152)</f>
        <v>17490588835</v>
      </c>
      <c r="D153" s="121">
        <f>+SUM(D150:D152)</f>
        <v>5751580847</v>
      </c>
      <c r="E153" s="30"/>
      <c r="F153" s="30"/>
    </row>
    <row r="154" spans="2:6" x14ac:dyDescent="0.25">
      <c r="B154" s="30"/>
      <c r="C154" s="65"/>
      <c r="D154" s="65"/>
      <c r="E154" s="30"/>
      <c r="F154" s="30"/>
    </row>
    <row r="155" spans="2:6" x14ac:dyDescent="0.25">
      <c r="B155" s="180" t="s">
        <v>138</v>
      </c>
      <c r="C155" s="180"/>
      <c r="D155" s="180"/>
      <c r="E155" s="180"/>
      <c r="F155" s="180"/>
    </row>
    <row r="156" spans="2:6" ht="9" customHeight="1" x14ac:dyDescent="0.25">
      <c r="B156" s="30"/>
      <c r="C156" s="30"/>
      <c r="D156" s="30"/>
      <c r="E156" s="30"/>
      <c r="F156" s="30"/>
    </row>
    <row r="157" spans="2:6" x14ac:dyDescent="0.25">
      <c r="B157" s="33" t="s">
        <v>75</v>
      </c>
      <c r="C157" s="34">
        <v>45838</v>
      </c>
      <c r="D157" s="34">
        <v>45473</v>
      </c>
      <c r="E157" s="30"/>
      <c r="F157" s="30"/>
    </row>
    <row r="158" spans="2:6" x14ac:dyDescent="0.25">
      <c r="B158" s="62" t="s">
        <v>152</v>
      </c>
      <c r="C158" s="63">
        <v>651151830</v>
      </c>
      <c r="D158" s="63">
        <v>57903908</v>
      </c>
      <c r="E158" s="30"/>
      <c r="F158" s="30"/>
    </row>
    <row r="159" spans="2:6" x14ac:dyDescent="0.25">
      <c r="B159" s="33" t="s">
        <v>65</v>
      </c>
      <c r="C159" s="64">
        <f>SUM(C158)</f>
        <v>651151830</v>
      </c>
      <c r="D159" s="64">
        <f>SUM(D158)</f>
        <v>57903908</v>
      </c>
      <c r="E159" s="30"/>
      <c r="F159" s="30"/>
    </row>
    <row r="160" spans="2:6" x14ac:dyDescent="0.25">
      <c r="B160" s="30"/>
      <c r="C160" s="65"/>
      <c r="D160" s="65"/>
      <c r="E160" s="30"/>
      <c r="F160" s="30"/>
    </row>
    <row r="161" spans="2:6" x14ac:dyDescent="0.25">
      <c r="B161" s="180" t="s">
        <v>135</v>
      </c>
      <c r="C161" s="180"/>
      <c r="D161" s="180"/>
      <c r="E161" s="180"/>
      <c r="F161" s="180"/>
    </row>
    <row r="162" spans="2:6" x14ac:dyDescent="0.25">
      <c r="B162" s="180"/>
      <c r="C162" s="180"/>
      <c r="D162" s="180"/>
      <c r="E162" s="180"/>
      <c r="F162" s="180"/>
    </row>
    <row r="163" spans="2:6" x14ac:dyDescent="0.25">
      <c r="B163" s="30"/>
      <c r="C163" s="30"/>
      <c r="D163" s="30"/>
      <c r="E163" s="30"/>
      <c r="F163" s="30"/>
    </row>
    <row r="164" spans="2:6" x14ac:dyDescent="0.25">
      <c r="B164" s="33" t="s">
        <v>21</v>
      </c>
      <c r="C164" s="34">
        <f>+C137</f>
        <v>45838</v>
      </c>
      <c r="D164" s="34">
        <f>+D137</f>
        <v>45473</v>
      </c>
    </row>
    <row r="165" spans="2:6" x14ac:dyDescent="0.25">
      <c r="B165" s="62" t="s">
        <v>76</v>
      </c>
      <c r="C165" s="66">
        <v>77560</v>
      </c>
      <c r="D165" s="66">
        <v>12751166</v>
      </c>
    </row>
    <row r="166" spans="2:6" x14ac:dyDescent="0.25">
      <c r="B166" s="33" t="s">
        <v>65</v>
      </c>
      <c r="C166" s="67">
        <f>SUM(C165)</f>
        <v>77560</v>
      </c>
      <c r="D166" s="67">
        <f>SUM(D165)</f>
        <v>12751166</v>
      </c>
    </row>
    <row r="167" spans="2:6" x14ac:dyDescent="0.25">
      <c r="B167" s="183" t="s">
        <v>136</v>
      </c>
      <c r="C167" s="183"/>
      <c r="D167" s="183"/>
      <c r="E167" s="183"/>
      <c r="F167" s="183"/>
    </row>
    <row r="168" spans="2:6" x14ac:dyDescent="0.25">
      <c r="B168" s="183"/>
      <c r="C168" s="183"/>
      <c r="D168" s="183"/>
      <c r="E168" s="183"/>
      <c r="F168" s="183"/>
    </row>
    <row r="170" spans="2:6" x14ac:dyDescent="0.25">
      <c r="B170" s="33" t="s">
        <v>107</v>
      </c>
      <c r="C170" s="34">
        <v>45838</v>
      </c>
      <c r="D170" s="34">
        <v>45473</v>
      </c>
    </row>
    <row r="171" spans="2:6" x14ac:dyDescent="0.25">
      <c r="B171" s="43" t="s">
        <v>110</v>
      </c>
      <c r="C171" s="50">
        <v>142893123</v>
      </c>
      <c r="D171" s="63">
        <v>0</v>
      </c>
    </row>
    <row r="172" spans="2:6" x14ac:dyDescent="0.25">
      <c r="B172" s="44" t="s">
        <v>162</v>
      </c>
      <c r="C172" s="51">
        <v>76363638</v>
      </c>
      <c r="D172" s="116">
        <v>0</v>
      </c>
    </row>
    <row r="173" spans="2:6" x14ac:dyDescent="0.25">
      <c r="B173" s="44" t="s">
        <v>108</v>
      </c>
      <c r="C173" s="51">
        <v>11040296</v>
      </c>
      <c r="D173" s="116">
        <v>4659546</v>
      </c>
    </row>
    <row r="174" spans="2:6" x14ac:dyDescent="0.25">
      <c r="B174" s="44" t="s">
        <v>163</v>
      </c>
      <c r="C174" s="51">
        <v>7016807</v>
      </c>
      <c r="D174" s="116">
        <v>0</v>
      </c>
    </row>
    <row r="175" spans="2:6" x14ac:dyDescent="0.25">
      <c r="B175" s="44" t="s">
        <v>164</v>
      </c>
      <c r="C175" s="51">
        <v>2532580</v>
      </c>
      <c r="D175" s="116">
        <v>0</v>
      </c>
    </row>
    <row r="176" spans="2:6" x14ac:dyDescent="0.25">
      <c r="B176" s="44" t="s">
        <v>116</v>
      </c>
      <c r="C176" s="51">
        <v>2400000</v>
      </c>
      <c r="D176" s="116">
        <v>0</v>
      </c>
    </row>
    <row r="177" spans="1:10" x14ac:dyDescent="0.25">
      <c r="B177" s="44" t="s">
        <v>117</v>
      </c>
      <c r="C177" s="51">
        <v>2135909</v>
      </c>
      <c r="D177" s="116">
        <v>0</v>
      </c>
    </row>
    <row r="178" spans="1:10" x14ac:dyDescent="0.25">
      <c r="B178" s="44" t="s">
        <v>144</v>
      </c>
      <c r="C178" s="51">
        <v>2077581</v>
      </c>
      <c r="D178" s="116">
        <v>0</v>
      </c>
    </row>
    <row r="179" spans="1:10" x14ac:dyDescent="0.25">
      <c r="B179" s="44" t="s">
        <v>143</v>
      </c>
      <c r="C179" s="51">
        <v>1764988</v>
      </c>
      <c r="D179" s="116">
        <v>0</v>
      </c>
    </row>
    <row r="180" spans="1:10" x14ac:dyDescent="0.25">
      <c r="B180" s="170" t="s">
        <v>111</v>
      </c>
      <c r="C180" s="171">
        <v>700000</v>
      </c>
      <c r="D180" s="116">
        <v>0</v>
      </c>
    </row>
    <row r="181" spans="1:10" x14ac:dyDescent="0.25">
      <c r="B181" s="45" t="s">
        <v>109</v>
      </c>
      <c r="C181" s="52">
        <v>420024</v>
      </c>
      <c r="D181" s="154">
        <v>0</v>
      </c>
    </row>
    <row r="182" spans="1:10" x14ac:dyDescent="0.25">
      <c r="B182" s="86" t="s">
        <v>65</v>
      </c>
      <c r="C182" s="80">
        <f>SUM(C171:C181)</f>
        <v>249344946</v>
      </c>
      <c r="D182" s="80">
        <f>SUM(D171:D178)</f>
        <v>4659546</v>
      </c>
    </row>
    <row r="184" spans="1:10" x14ac:dyDescent="0.25">
      <c r="A184" s="2"/>
      <c r="B184" s="5" t="s">
        <v>52</v>
      </c>
      <c r="C184" s="5"/>
      <c r="D184" s="5"/>
      <c r="E184" s="5"/>
      <c r="F184" s="5"/>
      <c r="G184" s="5"/>
      <c r="H184" s="5"/>
      <c r="I184" s="5"/>
      <c r="J184" s="5"/>
    </row>
    <row r="185" spans="1:10" x14ac:dyDescent="0.25">
      <c r="A185" s="3"/>
      <c r="B185" s="6" t="s">
        <v>100</v>
      </c>
      <c r="C185" s="7"/>
      <c r="D185" s="7"/>
      <c r="E185" s="7"/>
      <c r="F185" s="7"/>
      <c r="G185" s="7"/>
      <c r="H185" s="7"/>
      <c r="I185" s="7"/>
      <c r="J185" s="8"/>
    </row>
    <row r="186" spans="1:10" x14ac:dyDescent="0.25">
      <c r="A186" s="3"/>
      <c r="B186" s="6" t="s">
        <v>49</v>
      </c>
      <c r="C186" s="7"/>
      <c r="D186" s="7"/>
      <c r="E186" s="7"/>
      <c r="F186" s="7"/>
      <c r="G186" s="7"/>
      <c r="H186" s="7"/>
      <c r="I186" s="7"/>
      <c r="J186" s="8"/>
    </row>
    <row r="187" spans="1:10" x14ac:dyDescent="0.25">
      <c r="A187" s="3"/>
      <c r="B187" s="9">
        <f>+EAN!C7</f>
        <v>45838</v>
      </c>
      <c r="C187" s="7"/>
      <c r="D187" s="7"/>
      <c r="E187" s="7"/>
      <c r="F187" s="7"/>
      <c r="G187" s="7"/>
      <c r="H187" s="7"/>
      <c r="I187" s="7"/>
      <c r="J187" s="8"/>
    </row>
    <row r="188" spans="1:10" x14ac:dyDescent="0.25">
      <c r="A188" s="3"/>
      <c r="B188" s="6" t="s">
        <v>54</v>
      </c>
      <c r="C188" s="7"/>
      <c r="D188" s="7"/>
      <c r="E188" s="7"/>
      <c r="F188" s="7"/>
      <c r="G188" s="7"/>
      <c r="H188" s="7"/>
      <c r="I188" s="7"/>
      <c r="J188" s="8"/>
    </row>
    <row r="189" spans="1:10" ht="105" x14ac:dyDescent="0.25">
      <c r="A189" s="10"/>
      <c r="B189" s="11" t="s">
        <v>32</v>
      </c>
      <c r="C189" s="11" t="s">
        <v>33</v>
      </c>
      <c r="D189" s="11" t="s">
        <v>34</v>
      </c>
      <c r="E189" s="11" t="s">
        <v>35</v>
      </c>
      <c r="F189" s="11" t="s">
        <v>36</v>
      </c>
      <c r="G189" s="11" t="s">
        <v>37</v>
      </c>
      <c r="H189" s="11" t="s">
        <v>38</v>
      </c>
      <c r="I189" s="11" t="s">
        <v>39</v>
      </c>
      <c r="J189" s="11" t="s">
        <v>50</v>
      </c>
    </row>
    <row r="190" spans="1:10" x14ac:dyDescent="0.25">
      <c r="A190" s="4"/>
      <c r="B190" s="122" t="s">
        <v>99</v>
      </c>
      <c r="C190" s="123" t="s">
        <v>78</v>
      </c>
      <c r="D190" s="124" t="s">
        <v>79</v>
      </c>
      <c r="E190" s="14"/>
      <c r="F190" s="123" t="s">
        <v>80</v>
      </c>
      <c r="G190" s="125">
        <v>25919016942</v>
      </c>
      <c r="H190" s="15">
        <v>25919016942</v>
      </c>
      <c r="I190" s="15">
        <v>25919016942</v>
      </c>
      <c r="J190" s="105">
        <v>0.99163314698980165</v>
      </c>
    </row>
    <row r="191" spans="1:10" x14ac:dyDescent="0.25">
      <c r="A191" s="4"/>
      <c r="B191" s="126" t="s">
        <v>147</v>
      </c>
      <c r="C191" s="127" t="s">
        <v>148</v>
      </c>
      <c r="D191" s="128" t="s">
        <v>79</v>
      </c>
      <c r="E191" s="112"/>
      <c r="F191" s="127" t="s">
        <v>80</v>
      </c>
      <c r="G191" s="129">
        <v>0</v>
      </c>
      <c r="H191" s="138">
        <v>0</v>
      </c>
      <c r="I191" s="138">
        <v>0</v>
      </c>
      <c r="J191" s="155">
        <v>8.3668530101984034E-3</v>
      </c>
    </row>
    <row r="192" spans="1:10" x14ac:dyDescent="0.25">
      <c r="A192" s="4"/>
      <c r="B192" s="22"/>
      <c r="C192" s="23" t="s">
        <v>81</v>
      </c>
      <c r="D192" s="23"/>
      <c r="E192" s="19"/>
      <c r="F192" s="23"/>
      <c r="G192" s="24">
        <v>528325467</v>
      </c>
      <c r="H192" s="20" t="s">
        <v>82</v>
      </c>
      <c r="I192" s="20" t="s">
        <v>82</v>
      </c>
      <c r="J192" s="21" t="s">
        <v>82</v>
      </c>
    </row>
    <row r="193" spans="1:10" x14ac:dyDescent="0.25">
      <c r="A193" s="4"/>
      <c r="B193" s="22"/>
      <c r="C193" s="23" t="s">
        <v>83</v>
      </c>
      <c r="D193" s="23"/>
      <c r="E193" s="23"/>
      <c r="F193" s="23"/>
      <c r="G193" s="24">
        <v>53866164</v>
      </c>
      <c r="H193" s="24" t="s">
        <v>82</v>
      </c>
      <c r="I193" s="24" t="s">
        <v>82</v>
      </c>
      <c r="J193" s="25" t="s">
        <v>82</v>
      </c>
    </row>
    <row r="194" spans="1:10" x14ac:dyDescent="0.25">
      <c r="A194" s="4"/>
      <c r="B194" s="22"/>
      <c r="C194" s="23" t="s">
        <v>84</v>
      </c>
      <c r="D194" s="23"/>
      <c r="E194" s="23"/>
      <c r="F194" s="23"/>
      <c r="G194" s="24">
        <v>0</v>
      </c>
      <c r="H194" s="24" t="s">
        <v>82</v>
      </c>
      <c r="I194" s="24" t="s">
        <v>82</v>
      </c>
      <c r="J194" s="25" t="s">
        <v>82</v>
      </c>
    </row>
    <row r="195" spans="1:10" x14ac:dyDescent="0.25">
      <c r="A195" s="4"/>
      <c r="B195" s="16"/>
      <c r="C195" s="26" t="s">
        <v>85</v>
      </c>
      <c r="D195" s="26"/>
      <c r="E195" s="26"/>
      <c r="F195" s="26"/>
      <c r="G195" s="27">
        <v>26393476245</v>
      </c>
      <c r="H195" s="27">
        <v>25919016942</v>
      </c>
      <c r="I195" s="27">
        <v>25919016942</v>
      </c>
      <c r="J195" s="18" t="s">
        <v>82</v>
      </c>
    </row>
    <row r="196" spans="1:10" x14ac:dyDescent="0.25">
      <c r="A196" s="4"/>
      <c r="B196" s="4"/>
      <c r="C196" s="4"/>
      <c r="D196" s="4"/>
      <c r="E196" s="4"/>
      <c r="F196" s="4"/>
      <c r="G196" s="4"/>
      <c r="H196" s="4"/>
      <c r="I196" s="4"/>
      <c r="J196" s="4"/>
    </row>
    <row r="197" spans="1:10" x14ac:dyDescent="0.25">
      <c r="A197" s="4"/>
      <c r="B197" s="4"/>
      <c r="C197" s="4"/>
      <c r="D197" s="4"/>
      <c r="E197" s="4"/>
      <c r="F197" s="4"/>
      <c r="G197" s="4"/>
      <c r="H197" s="4"/>
      <c r="I197" s="4"/>
      <c r="J197" s="4"/>
    </row>
    <row r="198" spans="1:10" x14ac:dyDescent="0.25">
      <c r="A198" s="4"/>
      <c r="B198" s="5" t="s">
        <v>52</v>
      </c>
      <c r="C198" s="5"/>
      <c r="D198" s="5"/>
      <c r="E198" s="5"/>
      <c r="F198" s="5"/>
      <c r="G198" s="5"/>
      <c r="H198" s="5"/>
      <c r="I198" s="5"/>
      <c r="J198" s="5"/>
    </row>
    <row r="199" spans="1:10" x14ac:dyDescent="0.25">
      <c r="A199" s="4"/>
      <c r="B199" s="6" t="s">
        <v>100</v>
      </c>
      <c r="C199" s="7"/>
      <c r="D199" s="7"/>
      <c r="E199" s="7"/>
      <c r="F199" s="7"/>
      <c r="G199" s="7"/>
      <c r="H199" s="7"/>
      <c r="I199" s="7"/>
      <c r="J199" s="8"/>
    </row>
    <row r="200" spans="1:10" x14ac:dyDescent="0.25">
      <c r="A200" s="4"/>
      <c r="B200" s="6" t="s">
        <v>49</v>
      </c>
      <c r="C200" s="7"/>
      <c r="D200" s="7"/>
      <c r="E200" s="7"/>
      <c r="F200" s="7"/>
      <c r="G200" s="7"/>
      <c r="H200" s="7"/>
      <c r="I200" s="7"/>
      <c r="J200" s="8"/>
    </row>
    <row r="201" spans="1:10" x14ac:dyDescent="0.25">
      <c r="A201" s="4"/>
      <c r="B201" s="9">
        <f>+EAN!D7</f>
        <v>45473</v>
      </c>
      <c r="C201" s="7"/>
      <c r="D201" s="7"/>
      <c r="E201" s="7"/>
      <c r="F201" s="7"/>
      <c r="G201" s="7"/>
      <c r="H201" s="7"/>
      <c r="I201" s="7"/>
      <c r="J201" s="8"/>
    </row>
    <row r="202" spans="1:10" x14ac:dyDescent="0.25">
      <c r="A202" s="4"/>
      <c r="B202" s="6" t="s">
        <v>54</v>
      </c>
      <c r="C202" s="7"/>
      <c r="D202" s="7"/>
      <c r="E202" s="7"/>
      <c r="F202" s="7"/>
      <c r="G202" s="7"/>
      <c r="H202" s="7"/>
      <c r="I202" s="7"/>
      <c r="J202" s="8"/>
    </row>
    <row r="203" spans="1:10" ht="105" x14ac:dyDescent="0.25">
      <c r="A203" s="4"/>
      <c r="B203" s="11" t="s">
        <v>32</v>
      </c>
      <c r="C203" s="11" t="s">
        <v>33</v>
      </c>
      <c r="D203" s="11" t="s">
        <v>34</v>
      </c>
      <c r="E203" s="11" t="s">
        <v>35</v>
      </c>
      <c r="F203" s="11" t="s">
        <v>36</v>
      </c>
      <c r="G203" s="11" t="s">
        <v>37</v>
      </c>
      <c r="H203" s="11" t="s">
        <v>38</v>
      </c>
      <c r="I203" s="11" t="s">
        <v>39</v>
      </c>
      <c r="J203" s="11" t="s">
        <v>50</v>
      </c>
    </row>
    <row r="204" spans="1:10" x14ac:dyDescent="0.25">
      <c r="A204" s="4"/>
      <c r="B204" s="12" t="s">
        <v>99</v>
      </c>
      <c r="C204" s="123" t="s">
        <v>78</v>
      </c>
      <c r="D204" s="124" t="s">
        <v>79</v>
      </c>
      <c r="E204" s="124">
        <v>45473</v>
      </c>
      <c r="F204" s="13" t="s">
        <v>80</v>
      </c>
      <c r="G204" s="125">
        <v>13448350596</v>
      </c>
      <c r="H204" s="125">
        <v>13448350596</v>
      </c>
      <c r="I204" s="125">
        <v>13448350596</v>
      </c>
      <c r="J204" s="156">
        <v>1.4643205533987393</v>
      </c>
    </row>
    <row r="205" spans="1:10" x14ac:dyDescent="0.25">
      <c r="A205" s="4"/>
      <c r="B205" s="16"/>
      <c r="C205" s="127"/>
      <c r="D205" s="128"/>
      <c r="E205" s="128"/>
      <c r="F205" s="17"/>
      <c r="G205" s="129"/>
      <c r="H205" s="129"/>
      <c r="I205" s="129"/>
      <c r="J205" s="155"/>
    </row>
    <row r="206" spans="1:10" x14ac:dyDescent="0.25">
      <c r="A206" s="4"/>
      <c r="B206" s="12"/>
      <c r="C206" s="19" t="s">
        <v>81</v>
      </c>
      <c r="D206" s="13"/>
      <c r="E206" s="19"/>
      <c r="F206" s="19"/>
      <c r="G206" s="20">
        <v>63755353</v>
      </c>
      <c r="H206" s="20" t="s">
        <v>82</v>
      </c>
      <c r="I206" s="20" t="s">
        <v>82</v>
      </c>
      <c r="J206" s="21"/>
    </row>
    <row r="207" spans="1:10" x14ac:dyDescent="0.25">
      <c r="A207" s="4"/>
      <c r="B207" s="22"/>
      <c r="C207" s="23" t="s">
        <v>83</v>
      </c>
      <c r="D207" s="4"/>
      <c r="E207" s="23"/>
      <c r="F207" s="23"/>
      <c r="G207" s="24">
        <v>26637883</v>
      </c>
      <c r="H207" s="24" t="s">
        <v>82</v>
      </c>
      <c r="I207" s="24" t="s">
        <v>82</v>
      </c>
      <c r="J207" s="25"/>
    </row>
    <row r="208" spans="1:10" x14ac:dyDescent="0.25">
      <c r="A208" s="4"/>
      <c r="B208" s="22"/>
      <c r="C208" s="23" t="s">
        <v>84</v>
      </c>
      <c r="D208" s="4"/>
      <c r="E208" s="23"/>
      <c r="F208" s="23"/>
      <c r="G208" s="24">
        <v>0</v>
      </c>
      <c r="H208" s="24" t="s">
        <v>82</v>
      </c>
      <c r="I208" s="24" t="s">
        <v>82</v>
      </c>
      <c r="J208" s="25"/>
    </row>
    <row r="209" spans="1:10" x14ac:dyDescent="0.25">
      <c r="A209" s="4"/>
      <c r="B209" s="16"/>
      <c r="C209" s="26" t="s">
        <v>85</v>
      </c>
      <c r="D209" s="17"/>
      <c r="E209" s="26"/>
      <c r="F209" s="26"/>
      <c r="G209" s="27">
        <v>12296487479</v>
      </c>
      <c r="H209" s="27">
        <v>13448350596</v>
      </c>
      <c r="I209" s="27">
        <v>13448350596</v>
      </c>
      <c r="J209" s="18"/>
    </row>
    <row r="210" spans="1:10" x14ac:dyDescent="0.25">
      <c r="A210" s="4"/>
      <c r="B210" s="4"/>
      <c r="C210" s="4"/>
      <c r="D210" s="4"/>
      <c r="E210" s="4"/>
      <c r="F210" s="4"/>
      <c r="G210" s="4"/>
      <c r="H210" s="4"/>
      <c r="I210" s="4"/>
      <c r="J210" s="4"/>
    </row>
  </sheetData>
  <sortState xmlns:xlrd2="http://schemas.microsoft.com/office/spreadsheetml/2017/richdata2" ref="B114:D118">
    <sortCondition descending="1" ref="C114:C118"/>
  </sortState>
  <mergeCells count="35">
    <mergeCell ref="B92:C92"/>
    <mergeCell ref="B94:C94"/>
    <mergeCell ref="B96:F96"/>
    <mergeCell ref="B2:F2"/>
    <mergeCell ref="B3:F3"/>
    <mergeCell ref="B4:F4"/>
    <mergeCell ref="B5:F18"/>
    <mergeCell ref="B20:F20"/>
    <mergeCell ref="B75:I77"/>
    <mergeCell ref="B167:F168"/>
    <mergeCell ref="B22:F22"/>
    <mergeCell ref="B23:F50"/>
    <mergeCell ref="B62:F63"/>
    <mergeCell ref="B64:F65"/>
    <mergeCell ref="B51:F51"/>
    <mergeCell ref="B52:F53"/>
    <mergeCell ref="B55:F55"/>
    <mergeCell ref="B57:F59"/>
    <mergeCell ref="B60:F61"/>
    <mergeCell ref="B79:F79"/>
    <mergeCell ref="B87:F87"/>
    <mergeCell ref="B88:F90"/>
    <mergeCell ref="B84:F85"/>
    <mergeCell ref="B80:F81"/>
    <mergeCell ref="B110:F111"/>
    <mergeCell ref="B161:F162"/>
    <mergeCell ref="B109:F109"/>
    <mergeCell ref="B93:C93"/>
    <mergeCell ref="B147:F148"/>
    <mergeCell ref="B134:F134"/>
    <mergeCell ref="B135:F135"/>
    <mergeCell ref="B121:F122"/>
    <mergeCell ref="B128:F128"/>
    <mergeCell ref="B141:F142"/>
    <mergeCell ref="B155:F155"/>
  </mergeCells>
  <hyperlinks>
    <hyperlink ref="A1" location="INDICE!A1" display="INDICE" xr:uid="{9A8B3896-ADEC-4513-89FB-6C4F057F535C}"/>
  </hyperlinks>
  <pageMargins left="0.7" right="0.7" top="0.75" bottom="0.75" header="0.3" footer="0.3"/>
  <ignoredErrors>
    <ignoredError sqref="C182:D182 C153:D153" formulaRange="1"/>
  </ignoredErrors>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zK69r4r7k1wE8Ez3XnoBNXIw849rwrJ+KqCkdYBqIQg=</DigestValue>
    </Reference>
    <Reference Type="http://www.w3.org/2000/09/xmldsig#Object" URI="#idOfficeObject">
      <DigestMethod Algorithm="http://www.w3.org/2001/04/xmlenc#sha256"/>
      <DigestValue>OLoDMzn8LNU+hTNLeWDmxfPpoPXIWeOniYXMAHumWj4=</DigestValue>
    </Reference>
    <Reference Type="http://uri.etsi.org/01903#SignedProperties" URI="#idSignedProperties">
      <Transforms>
        <Transform Algorithm="http://www.w3.org/TR/2001/REC-xml-c14n-20010315"/>
      </Transforms>
      <DigestMethod Algorithm="http://www.w3.org/2001/04/xmlenc#sha256"/>
      <DigestValue>zCzEIS8vAbSgdW0hwX8HWpFseUN+0/lmCdO7UPN6XZg=</DigestValue>
    </Reference>
  </SignedInfo>
  <SignatureValue>a+mR8HVHqA8fGlEY5by3bx25TJIRVO5Z1J77KZZ7HE88xa/0Aid0n6ldp3sFu33IUftu/3BXOxqV
P4FuqNuqcK70d+4NB9cXpLXTrrHKjEFfYVtPdR3pdOBUQfP86HsGl4rVRKrLXk9YvK5MYX1fCh2R
9WhGuE72q4siewBmI8kPXjCaftVPAcW2qwTTwOCnmNbii5NSWorUOsi4j2sUcRkGAUAAae8ewFbb
mJbFoD6H+1LM1/fASNoqOpW7CgfaQb358nVlHYsXTOcM4x56EEza6wc+Y0Gff6ECqHzCRKJ06IE7
J9SGLv0B0FxX+vO6K1KDLLfdOPlE+30Ao8HETQ==</SignatureValue>
  <KeyInfo>
    <X509Data>
      <X509Certificate>MIIIgzCCBmugAwIBAgIILUpjunnrZnwwDQYJKoZIhvcNAQELBQAwWjEaMBgGA1UEAwwRQ0EtRE9DVU1FTlRBIFMuQS4xFjAUBgNVBAUTDVJVQzgwMDUwMTcyLTExFzAVBgNVBAoMDkRPQ1VNRU5UQSBTLkEuMQswCQYDVQQGEwJQWTAeFw0yNTA1MTMxOTE1MDBaFw0yNzA1MTMxOTE1MDBaMIG7MSQwIgYDVQQDDBtKT1JHRSBSQU1PTiBVR0FSVEUgVklMTEFMQkExEjAQBgNVBAUTCUNJMzg1Mzc4MjEUMBIGA1UEKgwLSk9SR0UgUkFNT04xGDAWBgNVBAQMD1VHQVJURSBWSUxMQUxCQTELMAkGA1UECwwCRjIxNTAzBgNVBAoMLENFUlRJRklDQURPIENVQUxJRklDQURPIERFIEZJUk1BIEVMRUNUUk9OSUNBMQswCQYDVQQGEwJQWTCCASIwDQYJKoZIhvcNAQEBBQADggEPADCCAQoCggEBAKKKnR+aiEvx/bft5xDuQhjwLe7UNdhwvpzLUU1bL7O78GGriS18vzdyR/Nz/oeFEntAd6IjsJwl0j2WFDJoLLPpd7flc/tejPXbRM75m8Pvx3HY724jU7SoGVMJ5LWELQNiLzZdeuqN1pZwj3+ChD3+FRsJpl5DUYpFmZvxkMJZGFoOkcsGY+BoGeQ0zu7a230YYikiV8yZe/jUwoTJRjDVOIQc2em/vg9/CJjj2IBxGbgH4HtIwi10EBrE0qyyOL8l7GNYN8oVe75AjLqURBIhwvCtU/H0h7HAYjQ/XTCvi9sWjRT3qAwGW0G+aCV2xnOBW3UtuBC6krXnxyh5DEsCAwEAAaOCA+kwggPlMAwGA1UdEwEB/wQCMAAwHwYDVR0jBBgwFoAUoT2FK83YLJYfOQIMn1M7WNiVC3swgZQGCCsGAQUFBwEBBIGHMIGEMFUGCCsGAQUFBzAChklodHRwczovL3d3dy5kaWdpdG8uY29tLnB5L3VwbG9hZHMvY2VydGlmaWNhZG8tZG9jdW1lbnRhLXNhLTE1MzUxMTc3NzEuY3J0MCsGCCsGAQUFBzABhh9odHRwczovL3d3dy5kaWdpdG8uY29tLnB5L29jc3AvMEwGA1UdEQRFMEOBFWp1Z2FydGVAY2FkaWVtLmNvbS5weaQqMCgxJjAkBgNVBA0MHUZJUk1BIEVMRUNUUk9OSUNBIENVQUxJRklDQURBMIIB9QYDVR0gBIIB7DCCAegwggHkBg0rBgEEAYL5OwEBAQoBMIIB0TAvBggrBgEFBQcCARYjaHR0cHM6Ly93d3cuZGlnaXRvLmNvbS5weS9kZXNjYXJnYXMwggGcBggrBgEFBQcCAjCCAY4eggGKAEMAZQByAHQAaQBmAGkAYwBhAGQAbwAgAGMAdQBhAGwAaQBmAGkAYwBhAGQAbwAgAGQAZQAgAGYAaQByAG0AYQAgAGUAbABlAGMAdAByAPMAbgBpAGMAYQAgAHQAaQBwAG8AIABGADIAIAAoAGMAbABhAHYAZQBzACAAZQBuACAAZABpAHMAcABvAHMAaQB0AGkAdgBvACAAYwB1AGEAbABpAGYAaQBjAGEAZABvACkALAAgAHMAdQBqAGUAdABhACAAYQAgAGwAYQBzACAAYwBvAG4AZABpAGMAaQBvAG4AZQBzACAAZABlACAAdQBzAG8AIABlAHgAcAB1AGUAcwB0AGEAcwAgAGUAbgAgAGwAYQAgAEQAZQBjAGwAYQByAGEAYwBpAPMAbgAgAGQAZQAgAFAAcgDhAGMAdABpAGMAYQBzACAAZABlACAAQwBlAHIAdABpAGYAaQBjAGEAYwBpAPMAbgAgAGQAZQAgAEQATwBDAFUATQBFAE4AVABBACAAUwAuAEEALjAqBgNVHSUBAf8EIDAeBggrBgEFBQcDAgYIKwYBBQUHAwQGCCsGAQUFBwMBMHsGA1UdHwR0MHIwNKAyoDCGLmh0dHBzOi8vd3d3LmRpZ2l0by5jb20ucHkvY3JsL2RvY3VtZW50YV9jYS5jcmwwOqA4oDaGNGh0dHBzOi8vd3d3LmRvY3VtZW50YS5jb20ucHkvZGlnaXRvL2RvY3VtZW50YV9jYS5jcmwwHQYDVR0OBBYEFDPIoUUx+j1vH1cCbgGCjNZLDb2qMA4GA1UdDwEB/wQEAwIF4DANBgkqhkiG9w0BAQsFAAOCAgEAU4xx5vqNWxMGM+4UKZ0Ie4plyrmz/pxh9EkZPD9EbRuiqDln/mlm4/uVgUDUMcm+LwtecZkbDpo/Eyx+he/o0u4NLha3RYVrDcnAm3dvEuCoHoEt+t0y2+LLC7qHWJCQQnP59JJG7WzNhV7GiNV3nXm0diqs0Jy4hHUYT1mhwSLKCIeVjhnI0IpnwXJD+orsVjgEOYtOc62cwhmXsa6utCtfsqsavIILa9ojigJrXTFrpa/uHIvDWoq7SyC4658FhJGHJYxIt+LbzQIDzGj3BfMebxlibJIoExE9hw7XJpqZv7HReygGdxqu5WkR0FSsQnbv6EtNDFmIf9lz8y4U1CEX99/hIkyLTJkXh240DY06vipV9HMNzLCGHHeIA/Rz3EgWp7WN5N2XDG4MPrGRqERkeHw7TZScdN6gudgJWIpC742z7a261WgQMYx6e5RaBOaa56PznAEUEJQoIYvJLI+py0ukotsVd+fTI7ichCqgdm9qDUH8697r7++zm6FxAjVWPwHTWqk8zJ0XzCobdtX6lCr6s8QtbsYCKN/zz+1ugRRLTk2mhBgqhGHc9LaenAAFH7tErJadmTb73BdJqPmZ8fQERwdwNvB1RGijVgFZ9dPUsr76lsRtI/zozqhm8VQ5aAPI5A689DiGWR669o94v66TV3d24/kRqnQA4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MqKiCttGNgqLeTbqBDlr8d3KTurKyoIzSb/HdrfY1fo=</DigestValue>
      </Reference>
      <Reference URI="/xl/printerSettings/printerSettings1.bin?ContentType=application/vnd.openxmlformats-officedocument.spreadsheetml.printerSettings">
        <DigestMethod Algorithm="http://www.w3.org/2001/04/xmlenc#sha256"/>
        <DigestValue>cSFr9m1yGacZmId1E2+uZcLWKT3K839QVb7y7aJGG2s=</DigestValue>
      </Reference>
      <Reference URI="/xl/printerSettings/printerSettings2.bin?ContentType=application/vnd.openxmlformats-officedocument.spreadsheetml.printerSettings">
        <DigestMethod Algorithm="http://www.w3.org/2001/04/xmlenc#sha256"/>
        <DigestValue>UYmPzASXC59m43P6m96AIGO4KjYcYQ21FqAgDyYenmc=</DigestValue>
      </Reference>
      <Reference URI="/xl/sharedStrings.xml?ContentType=application/vnd.openxmlformats-officedocument.spreadsheetml.sharedStrings+xml">
        <DigestMethod Algorithm="http://www.w3.org/2001/04/xmlenc#sha256"/>
        <DigestValue>epMx3Ele4NZmN6y/bc3vcatLLfW9P46G9l9gEffvDSo=</DigestValue>
      </Reference>
      <Reference URI="/xl/styles.xml?ContentType=application/vnd.openxmlformats-officedocument.spreadsheetml.styles+xml">
        <DigestMethod Algorithm="http://www.w3.org/2001/04/xmlenc#sha256"/>
        <DigestValue>iAU5/grSGmTzNwV6anNKpVUYQsIKiZDnDlV0MGWPO7A=</DigestValue>
      </Reference>
      <Reference URI="/xl/theme/theme1.xml?ContentType=application/vnd.openxmlformats-officedocument.theme+xml">
        <DigestMethod Algorithm="http://www.w3.org/2001/04/xmlenc#sha256"/>
        <DigestValue>HZGzVGgBlb8TdKHWKTdHf9neJld6NxNtX99TLOInslw=</DigestValue>
      </Reference>
      <Reference URI="/xl/workbook.xml?ContentType=application/vnd.openxmlformats-officedocument.spreadsheetml.sheet.main+xml">
        <DigestMethod Algorithm="http://www.w3.org/2001/04/xmlenc#sha256"/>
        <DigestValue>u9fYPG/y53Vkn9IXz84RnZRJ6aGKp7H8+UntMLGU0I0=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sheet1.xml?ContentType=application/vnd.openxmlformats-officedocument.spreadsheetml.worksheet+xml">
        <DigestMethod Algorithm="http://www.w3.org/2001/04/xmlenc#sha256"/>
        <DigestValue>41T0SItsgVrh5iksFb8XuEDGVChI/KhJBOkHvOsrTr4=</DigestValue>
      </Reference>
      <Reference URI="/xl/worksheets/sheet2.xml?ContentType=application/vnd.openxmlformats-officedocument.spreadsheetml.worksheet+xml">
        <DigestMethod Algorithm="http://www.w3.org/2001/04/xmlenc#sha256"/>
        <DigestValue>4ADX/qBTYPIpUwjtWx+/0zE931RMJWYa2LNmf3STAw4=</DigestValue>
      </Reference>
      <Reference URI="/xl/worksheets/sheet3.xml?ContentType=application/vnd.openxmlformats-officedocument.spreadsheetml.worksheet+xml">
        <DigestMethod Algorithm="http://www.w3.org/2001/04/xmlenc#sha256"/>
        <DigestValue>P0fIB9vY7UVuOeudhdPkc29Os2LVDZeCgz4a+owYRoQ=</DigestValue>
      </Reference>
      <Reference URI="/xl/worksheets/sheet4.xml?ContentType=application/vnd.openxmlformats-officedocument.spreadsheetml.worksheet+xml">
        <DigestMethod Algorithm="http://www.w3.org/2001/04/xmlenc#sha256"/>
        <DigestValue>yOKL3aZ3MJv0HYtTJslCXoPrCD3dcrvT9fKNzGKhsCQ=</DigestValue>
      </Reference>
      <Reference URI="/xl/worksheets/sheet5.xml?ContentType=application/vnd.openxmlformats-officedocument.spreadsheetml.worksheet+xml">
        <DigestMethod Algorithm="http://www.w3.org/2001/04/xmlenc#sha256"/>
        <DigestValue>hfGTRyxi+4p80GGnGQot6pkIxnU5egUPMrhIaWw9vdI=</DigestValue>
      </Reference>
    </Manifest>
    <SignatureProperties>
      <SignatureProperty Id="idSignatureTime" Target="#idPackageSignature">
        <mdssi:SignatureTime xmlns:mdssi="http://schemas.openxmlformats.org/package/2006/digital-signature">
          <mdssi:Format>YYYY-MM-DDThh:mm:ssTZD</mdssi:Format>
          <mdssi:Value>2025-08-14T18:55:10Z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CONTADOR</SignatureComments>
          <WindowsVersion>10.0</WindowsVersion>
          <OfficeVersion>16.0.18429/26</OfficeVersion>
          <ApplicationVersion>16.0.18429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2025-08-14T18:55:10Z</xd:SigningTime>
          <xd:SigningCertificate>
            <xd:Cert>
              <xd:CertDigest>
                <DigestMethod Algorithm="http://www.w3.org/2001/04/xmlenc#sha256"/>
                <DigestValue>O3Xa0C+8P8vByNFzo2gByrrdSj/sta03Rber73yahC8=</DigestValue>
              </xd:CertDigest>
              <xd:IssuerSerial>
                <X509IssuerName>C=PY, O=DOCUMENTA S.A., SERIALNUMBER=RUC80050172-1, CN=CA-DOCUMENTA S.A.</X509IssuerName>
                <X509SerialNumber>3263530532543882876</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http://uri.etsi.org/01903/v1.2.2#ProofOfOrigin</xd:Identifier>
              <xd:Description>Creó y aprobó este documento</xd:Description>
            </xd:CommitmentTypeId>
            <xd:AllSignedDataObjects/>
            <xd:CommitmentTypeQualifiers>
              <xd:CommitmentTypeQualifier>CONTADOR</xd:CommitmentTypeQualifier>
            </xd:CommitmentTypeQualifiers>
          </xd:CommitmentTypeIndication>
        </xd:SignedDataObject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8wwTaGtU98rnWgVXoeuG0T0cMHt204LW8PF4U2Y+jdI=</DigestValue>
    </Reference>
    <Reference Type="http://www.w3.org/2000/09/xmldsig#Object" URI="#idOfficeObject">
      <DigestMethod Algorithm="http://www.w3.org/2001/04/xmlenc#sha256"/>
      <DigestValue>IYFSPt+DKt/FdsV+JcX2nw06wo9WGnKAXYUjrziIvcs=</DigestValue>
    </Reference>
    <Reference Type="http://uri.etsi.org/01903#SignedProperties" URI="#idSignedProperties">
      <Transforms>
        <Transform Algorithm="http://www.w3.org/TR/2001/REC-xml-c14n-20010315"/>
      </Transforms>
      <DigestMethod Algorithm="http://www.w3.org/2001/04/xmlenc#sha256"/>
      <DigestValue>6L5EHPJYiRdeInVoxgWV3ZgxiPOoxUk1yeo7sWIPr4E=</DigestValue>
    </Reference>
  </SignedInfo>
  <SignatureValue>LsIh10IKMClyKIheDQkeBeFSn63JEGJzjMzrhhiBVzTfY3A6yDNdk4CQKjnEKsiYvnHn/wALEm1m
rX8jA5oAQKnjUTuw3JXdsf2FxXdU8fG2xzYlDyFjkteOjppUxmzxwq85Kz3bB1ebiY9OHHt0NA0/
LWb1EpaYQpE4L0iYgRcJ00dNI1Edcfs9KXFq5SB7yLw8POJtsBlz7puGz51k3F/LQW8XMehV8zFX
w/7puJ/z7FBA4pLjyibtxxzNPMWRt2yFIPVMkIfPTs8kUdL0d6rHH2WUOGLUbzAOnN7rt2z5NkkD
zXLgtFTW2rlqR/MgCNrln1RpIa/wa7oeqsrTKA==</SignatureValue>
  <KeyInfo>
    <X509Data>
      <X509Certificate>MIIIhjCCBm6gAwIBAgIIRZNR1W/rurQwDQYJKoZIhvcNAQELBQAwWjEaMBgGA1UEAwwRQ0EtRE9DVU1FTlRBIFMuQS4xFjAUBgNVBAUTDVJVQzgwMDUwMTcyLTExFzAVBgNVBAoMDkRPQ1VNRU5UQSBTLkEuMQswCQYDVQQGEwJQWTAeFw0yNTA1MjAxNzUwMDBaFw0yNzA1MjAxNzUwMDBaMIG9MSUwIwYDVQQDDBxDRVNBUiBFU1RFQkFOIFBBUkVERVMgRlJBTkNPMRIwEAYDVQQFEwlDSTE0OTYwMDUxFjAUBgNVBCoMDUNFU0FSIEVTVEVCQU4xFzAVBgNVBAQMDlBBUkVERVMgRlJBTkNPMQswCQYDVQQLDAJGMjE1MDMGA1UECgwsQ0VSVElGSUNBRE8gQ1VBTElGSUNBRE8gREUgRklSTUEgRUxFQ1RST05JQ0ExCzAJBgNVBAYTAlBZMIIBIjANBgkqhkiG9w0BAQEFAAOCAQ8AMIIBCgKCAQEAqywgqmLVQX0USM1kCKkIYWC9FBxinnStL43FA82yflv5aZIASFvR7xwY5ki1zjMSlE3j/77pKJLvf0tlWTy+7/9Ixl4b4C0PPxdl62vAhlVoP7Qa2GV45n5jARb84GGFbTQ4wNKm8ZCRwa/BP3W3GfRfQZaw+pFvuq4aD0A9arjGFnmDl+4UV9TFUVFZIjHoVPmCec6KgzDV9yGzVgUAcI7B+eK2LjkYZ2LXpblQHpzizdaHSMlGxKsh6UhvVyOPyQ2zp5NdxYE8NMi2jXWgGoBKs/cm0oHPSoqh9BGIuh7cS6uQHcKT1/LxtKhUsCttQ0TCEZ17d07sp1Z3wr/XvwIDAQABo4ID6jCCA+YwDAYDVR0TAQH/BAIwADAfBgNVHSMEGDAWgBShPYUrzdgslh85AgyfUztY2JULezCBlAYIKwYBBQUHAQEEgYcwgYQwVQYIKwYBBQUHMAKGSWh0dHBzOi8vd3d3LmRpZ2l0by5jb20ucHkvdXBsb2Fkcy9jZXJ0aWZpY2Fkby1kb2N1bWVudGEtc2EtMTUzNTExNzc3MS5jcnQwKwYIKwYBBQUHMAGGH2h0dHBzOi8vd3d3LmRpZ2l0by5jb20ucHkvb2NzcC8wTQYDVR0RBEYwRIEWY3BhcmVkZXNAY2FkaWVtLmNvbS5weaQqMCgxJjAkBgNVBA0MHUZJUk1BIEVMRUNUUk9OSUNBIENVQUxJRklDQURBMIIB9QYDVR0gBIIB7DCCAegwggHkBg0rBgEEAYL5OwEBAQoBMIIB0TAvBggrBgEFBQcCARYjaHR0cHM6Ly93d3cuZGlnaXRvLmNvbS5weS9kZXNjYXJnYXMwggGcBggrBgEFBQcCAjCCAY4eggGKAEMAZQByAHQAaQBmAGkAYwBhAGQAbwAgAGMAdQBhAGwAaQBmAGkAYwBhAGQAbwAgAGQAZQAgAGYAaQByAG0AYQAgAGUAbABlAGMAdAByAPMAbgBpAGMAYQAgAHQAaQBwAG8AIABGADIAIAAoAGMAbABhAHYAZQBzACAAZQBuACAAZABpAHMAcABvAHMAaQB0AGkAdgBvACAAYwB1AGEAbABpAGYAaQBjAGEAZABvACkALAAgAHMAdQBqAGUAdABhACAAYQAgAGwAYQBzACAAYwBvAG4AZABpAGMAaQBvAG4AZQBzACAAZABlACAAdQBzAG8AIABlAHgAcAB1AGUAcwB0AGEAcwAgAGUAbgAgAGwAYQAgAEQAZQBjAGwAYQByAGEAYwBpAPMAbgAgAGQAZQAgAFAAcgDhAGMAdABpAGMAYQBzACAAZABlACAAQwBlAHIAdABpAGYAaQBjAGEAYwBpAPMAbgAgAGQAZQAgAEQATwBDAFUATQBFAE4AVABBACAAUwAuAEEALjAqBgNVHSUBAf8EIDAeBggrBgEFBQcDAgYIKwYBBQUHAwQGCCsGAQUFBwMBMHsGA1UdHwR0MHIwNKAyoDCGLmh0dHBzOi8vd3d3LmRpZ2l0by5jb20ucHkvY3JsL2RvY3VtZW50YV9jYS5jcmwwOqA4oDaGNGh0dHBzOi8vd3d3LmRvY3VtZW50YS5jb20ucHkvZGlnaXRvL2RvY3VtZW50YV9jYS5jcmwwHQYDVR0OBBYEFJpsCxSzZTiij22SbdbQfKlMtXp5MA4GA1UdDwEB/wQEAwIF4DANBgkqhkiG9w0BAQsFAAOCAgEADFlCQhcWwAb/SH+69n7EV+Qfg+VzXyyHi+cE2Een+gjnR6EY6CxP9C8eYNZ5GdXRR5y5yxve6GT1kvRqWGwbC6gttvOZkG/qSVVWFPabKulhyJiBVnUQjZcsIB8b+qDCeMgTdf3BhFHyh/iQKxY93U2dDxFeqdHgEHx3A7YIYd4w75Wc7jCS/mRGYZu55msoFy5znFJmgpTFk3ivsNxzhjCniF1T2JKLP3ke98zcy+1rSudfDR+MLdpwiaoo+j+hg2jX+EAboM0p5tjy/ddEE8jeKfISKKa/irIAHU+ZPZe6noGUrD/6WgFhaDqVqTLxp5yoEZSOaAvlR1O29RL1NvCj8GR+WtlPnznlJ0v///UDKeacmUm1SAiYM+dD2PzeWcLuw1xe0E08uON4dwRo72IOZ1DQ0mYayaoUXG7nAuDhWHkNacgI/IkAqNx2vgzxy3iNCjzxm8Q/P2CIvlDtbHgOGUo1co/HuCvPvk52BTTdoSsDcJ975a/mt9cleJR97fV4BdfkGur8cPheHp6sphoHzUOLHTKBH06Fsvb5l2tSRzMds3EXLxU6X11CudgoEM899D2jKh79iaBJW0/x7qHgvmo/kN/EmVbSass3MEf5tTK9al7lpmJNYZzeKcz1aiB0uV/LoMoQ2O8oCwfAoEJOy6TuWXdSe3hhAuLI7PU=</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MqKiCttGNgqLeTbqBDlr8d3KTurKyoIzSb/HdrfY1fo=</DigestValue>
      </Reference>
      <Reference URI="/xl/printerSettings/printerSettings1.bin?ContentType=application/vnd.openxmlformats-officedocument.spreadsheetml.printerSettings">
        <DigestMethod Algorithm="http://www.w3.org/2001/04/xmlenc#sha256"/>
        <DigestValue>cSFr9m1yGacZmId1E2+uZcLWKT3K839QVb7y7aJGG2s=</DigestValue>
      </Reference>
      <Reference URI="/xl/printerSettings/printerSettings2.bin?ContentType=application/vnd.openxmlformats-officedocument.spreadsheetml.printerSettings">
        <DigestMethod Algorithm="http://www.w3.org/2001/04/xmlenc#sha256"/>
        <DigestValue>UYmPzASXC59m43P6m96AIGO4KjYcYQ21FqAgDyYenmc=</DigestValue>
      </Reference>
      <Reference URI="/xl/sharedStrings.xml?ContentType=application/vnd.openxmlformats-officedocument.spreadsheetml.sharedStrings+xml">
        <DigestMethod Algorithm="http://www.w3.org/2001/04/xmlenc#sha256"/>
        <DigestValue>epMx3Ele4NZmN6y/bc3vcatLLfW9P46G9l9gEffvDSo=</DigestValue>
      </Reference>
      <Reference URI="/xl/styles.xml?ContentType=application/vnd.openxmlformats-officedocument.spreadsheetml.styles+xml">
        <DigestMethod Algorithm="http://www.w3.org/2001/04/xmlenc#sha256"/>
        <DigestValue>iAU5/grSGmTzNwV6anNKpVUYQsIKiZDnDlV0MGWPO7A=</DigestValue>
      </Reference>
      <Reference URI="/xl/theme/theme1.xml?ContentType=application/vnd.openxmlformats-officedocument.theme+xml">
        <DigestMethod Algorithm="http://www.w3.org/2001/04/xmlenc#sha256"/>
        <DigestValue>HZGzVGgBlb8TdKHWKTdHf9neJld6NxNtX99TLOInslw=</DigestValue>
      </Reference>
      <Reference URI="/xl/workbook.xml?ContentType=application/vnd.openxmlformats-officedocument.spreadsheetml.sheet.main+xml">
        <DigestMethod Algorithm="http://www.w3.org/2001/04/xmlenc#sha256"/>
        <DigestValue>u9fYPG/y53Vkn9IXz84RnZRJ6aGKp7H8+UntMLGU0I0=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sheet1.xml?ContentType=application/vnd.openxmlformats-officedocument.spreadsheetml.worksheet+xml">
        <DigestMethod Algorithm="http://www.w3.org/2001/04/xmlenc#sha256"/>
        <DigestValue>41T0SItsgVrh5iksFb8XuEDGVChI/KhJBOkHvOsrTr4=</DigestValue>
      </Reference>
      <Reference URI="/xl/worksheets/sheet2.xml?ContentType=application/vnd.openxmlformats-officedocument.spreadsheetml.worksheet+xml">
        <DigestMethod Algorithm="http://www.w3.org/2001/04/xmlenc#sha256"/>
        <DigestValue>4ADX/qBTYPIpUwjtWx+/0zE931RMJWYa2LNmf3STAw4=</DigestValue>
      </Reference>
      <Reference URI="/xl/worksheets/sheet3.xml?ContentType=application/vnd.openxmlformats-officedocument.spreadsheetml.worksheet+xml">
        <DigestMethod Algorithm="http://www.w3.org/2001/04/xmlenc#sha256"/>
        <DigestValue>P0fIB9vY7UVuOeudhdPkc29Os2LVDZeCgz4a+owYRoQ=</DigestValue>
      </Reference>
      <Reference URI="/xl/worksheets/sheet4.xml?ContentType=application/vnd.openxmlformats-officedocument.spreadsheetml.worksheet+xml">
        <DigestMethod Algorithm="http://www.w3.org/2001/04/xmlenc#sha256"/>
        <DigestValue>yOKL3aZ3MJv0HYtTJslCXoPrCD3dcrvT9fKNzGKhsCQ=</DigestValue>
      </Reference>
      <Reference URI="/xl/worksheets/sheet5.xml?ContentType=application/vnd.openxmlformats-officedocument.spreadsheetml.worksheet+xml">
        <DigestMethod Algorithm="http://www.w3.org/2001/04/xmlenc#sha256"/>
        <DigestValue>hfGTRyxi+4p80GGnGQot6pkIxnU5egUPMrhIaWw9vdI=</DigestValue>
      </Reference>
    </Manifest>
    <SignatureProperties>
      <SignatureProperty Id="idSignatureTime" Target="#idPackageSignature">
        <mdssi:SignatureTime xmlns:mdssi="http://schemas.openxmlformats.org/package/2006/digital-signature">
          <mdssi:Format>YYYY-MM-DDThh:mm:ssTZD</mdssi:Format>
          <mdssi:Value>2025-08-14T21:08:00Z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SIV</SignatureComments>
          <WindowsVersion>10.0</WindowsVersion>
          <OfficeVersion>16.0.18623/26</OfficeVersion>
          <ApplicationVersion>16.0.18623</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2025-08-14T21:08:00Z</xd:SigningTime>
          <xd:SigningCertificate>
            <xd:Cert>
              <xd:CertDigest>
                <DigestMethod Algorithm="http://www.w3.org/2001/04/xmlenc#sha256"/>
                <DigestValue>8RgV/Ji+rqNzoNGKnzK+PBuSIuPbbvCfjAuYs7Fi9Zo=</DigestValue>
              </xd:CertDigest>
              <xd:IssuerSerial>
                <X509IssuerName>C=PY, O=DOCUMENTA S.A., SERIALNUMBER=RUC80050172-1, CN=CA-DOCUMENTA S.A.</X509IssuerName>
                <X509SerialNumber>5013440787341097652</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http://uri.etsi.org/01903/v1.2.2#ProofOfApproval</xd:Identifier>
              <xd:Description>Aprobó este documento</xd:Description>
            </xd:CommitmentTypeId>
            <xd:AllSignedDataObjects/>
            <xd:CommitmentTypeQualifiers>
              <xd:CommitmentTypeQualifier>SIV</xd:CommitmentTypeQualifier>
            </xd:CommitmentTypeQualifiers>
          </xd:CommitmentTypeIndication>
        </xd:SignedDataObjectProperties>
      </xd: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22f4d1c-4a35-40b6-96d5-1a9c7e49af38" xsi:nil="true"/>
    <lcf76f155ced4ddcb4097134ff3c332f xmlns="50cd21ce-157e-4cef-a9e1-719e8f6c805e">
      <Terms xmlns="http://schemas.microsoft.com/office/infopath/2007/PartnerControls"/>
    </lcf76f155ced4ddcb4097134ff3c332f>
    <_Flow_SignoffStatus xmlns="50cd21ce-157e-4cef-a9e1-719e8f6c805e" xsi:nil="true"/>
    <Hoa xmlns="50cd21ce-157e-4cef-a9e1-719e8f6c805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8F96CCBAA34616448FBC297C7A054588" ma:contentTypeVersion="22" ma:contentTypeDescription="Crear nuevo documento." ma:contentTypeScope="" ma:versionID="40008dce94f2b7d070d43eca094a0645">
  <xsd:schema xmlns:xsd="http://www.w3.org/2001/XMLSchema" xmlns:xs="http://www.w3.org/2001/XMLSchema" xmlns:p="http://schemas.microsoft.com/office/2006/metadata/properties" xmlns:ns2="50cd21ce-157e-4cef-a9e1-719e8f6c805e" xmlns:ns3="e22f4d1c-4a35-40b6-96d5-1a9c7e49af38" targetNamespace="http://schemas.microsoft.com/office/2006/metadata/properties" ma:root="true" ma:fieldsID="bf79da381996e43c69f043e012a749b8" ns2:_="" ns3:_="">
    <xsd:import namespace="50cd21ce-157e-4cef-a9e1-719e8f6c805e"/>
    <xsd:import namespace="e22f4d1c-4a35-40b6-96d5-1a9c7e49af3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3:SharedWithUsers" minOccurs="0"/>
                <xsd:element ref="ns3:SharedWithDetails" minOccurs="0"/>
                <xsd:element ref="ns2:MediaServiceLocation" minOccurs="0"/>
                <xsd:element ref="ns2:MediaServiceOCR" minOccurs="0"/>
                <xsd:element ref="ns2:MediaServiceEventHashCode" minOccurs="0"/>
                <xsd:element ref="ns2:MediaServiceGenerationTime" minOccurs="0"/>
                <xsd:element ref="ns2:_Flow_SignoffStatus" minOccurs="0"/>
                <xsd:element ref="ns2:MediaServiceAutoKeyPoints" minOccurs="0"/>
                <xsd:element ref="ns2:MediaServiceKeyPoints" minOccurs="0"/>
                <xsd:element ref="ns2:Hoa"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cd21ce-157e-4cef-a9e1-719e8f6c805e"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_Flow_SignoffStatus" ma:index="18" nillable="true" ma:displayName="Estado de aprobación" ma:internalName="Estado_x0020_de_x0020_aprobaci_x00f3_n">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Hoa" ma:index="21" nillable="true" ma:displayName="Hoa" ma:format="DateTime" ma:internalName="Hoa">
      <xsd:simpleType>
        <xsd:restriction base="dms:DateTime"/>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Etiquetas de imagen" ma:readOnly="false" ma:fieldId="{5cf76f15-5ced-4ddc-b409-7134ff3c332f}" ma:taxonomyMulti="true" ma:sspId="70e97bc6-cb06-4325-887b-92c1d206ea9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22f4d1c-4a35-40b6-96d5-1a9c7e49af38" elementFormDefault="qualified">
    <xsd:import namespace="http://schemas.microsoft.com/office/2006/documentManagement/types"/>
    <xsd:import namespace="http://schemas.microsoft.com/office/infopath/2007/PartnerControls"/>
    <xsd:element name="SharedWithUsers" ma:index="12"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description="" ma:internalName="SharedWithDetails" ma:readOnly="true">
      <xsd:simpleType>
        <xsd:restriction base="dms:Note">
          <xsd:maxLength value="255"/>
        </xsd:restriction>
      </xsd:simpleType>
    </xsd:element>
    <xsd:element name="TaxCatchAll" ma:index="23" nillable="true" ma:displayName="Taxonomy Catch All Column" ma:hidden="true" ma:list="{feeac11a-efde-4c4f-bb69-b6af8c8fa618}" ma:internalName="TaxCatchAll" ma:showField="CatchAllData" ma:web="e22f4d1c-4a35-40b6-96d5-1a9c7e49af3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DC33E7-A1BE-4739-92A4-D474FD9D3BD6}">
  <ds:schemaRefs>
    <ds:schemaRef ds:uri="http://schemas.microsoft.com/office/2006/documentManagement/types"/>
    <ds:schemaRef ds:uri="http://purl.org/dc/dcmitype/"/>
    <ds:schemaRef ds:uri="50cd21ce-157e-4cef-a9e1-719e8f6c805e"/>
    <ds:schemaRef ds:uri="http://schemas.microsoft.com/office/infopath/2007/PartnerControls"/>
    <ds:schemaRef ds:uri="http://purl.org/dc/elements/1.1/"/>
    <ds:schemaRef ds:uri="e22f4d1c-4a35-40b6-96d5-1a9c7e49af38"/>
    <ds:schemaRef ds:uri="http://schemas.openxmlformats.org/package/2006/metadata/core-properties"/>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D61B9735-C2FE-4D4F-8BB2-D046F9A5EBF9}">
  <ds:schemaRefs>
    <ds:schemaRef ds:uri="http://schemas.microsoft.com/sharepoint/v3/contenttype/forms"/>
  </ds:schemaRefs>
</ds:datastoreItem>
</file>

<file path=customXml/itemProps3.xml><?xml version="1.0" encoding="utf-8"?>
<ds:datastoreItem xmlns:ds="http://schemas.openxmlformats.org/officeDocument/2006/customXml" ds:itemID="{22704276-2131-47D7-A2CA-EBF26DE806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cd21ce-157e-4cef-a9e1-719e8f6c805e"/>
    <ds:schemaRef ds:uri="e22f4d1c-4a35-40b6-96d5-1a9c7e49af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EAN</vt:lpstr>
      <vt:lpstr>EIE</vt:lpstr>
      <vt:lpstr>EVA</vt:lpstr>
      <vt:lpstr>EFE</vt:lpstr>
      <vt:lpstr>NOTAS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2025-08-14T18:54:55Z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0x0101008F96CCBAA34616448FBC297C7A054588</vt:lpwstr>
  </property>
  <property fmtid="{D5CDD505-2E9C-101B-9397-08002B2CF9AE}" pid="3" name="MediaServiceImageTags">
    <vt:lpwstr/>
  </property>
</Properties>
</file>