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201_{83FEEF83-4191-4E0D-90D9-FD59201D421D}" xr6:coauthVersionLast="47" xr6:coauthVersionMax="47" xr10:uidLastSave="{00000000-0000-0000-0000-000000000000}"/>
  <bookViews>
    <workbookView xWindow="-120" yWindow="-120" windowWidth="29040" windowHeight="15720" tabRatio="914" xr2:uid="{00000000-000D-0000-FFFF-FFFF00000000}"/>
  </bookViews>
  <sheets>
    <sheet name="EAN" sheetId="23" r:id="rId1"/>
    <sheet name="EIE" sheetId="24" r:id="rId2"/>
    <sheet name="EVA" sheetId="25" r:id="rId3"/>
    <sheet name="EFE" sheetId="26" r:id="rId4"/>
    <sheet name="NOTAS" sheetId="2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2" i="27" l="1"/>
  <c r="D13" i="23" l="1"/>
  <c r="D139" i="27"/>
  <c r="C139" i="27"/>
  <c r="B187" i="27"/>
  <c r="B201" i="27"/>
  <c r="D19" i="26"/>
  <c r="D182" i="27"/>
  <c r="D18" i="24"/>
  <c r="C18" i="24"/>
  <c r="D159" i="27"/>
  <c r="C159" i="27"/>
  <c r="D145" i="27"/>
  <c r="C145" i="27"/>
  <c r="D153" i="27" l="1"/>
  <c r="C153" i="27" l="1"/>
  <c r="C19" i="26" l="1"/>
  <c r="B4" i="25"/>
  <c r="C13" i="23" l="1"/>
  <c r="D119" i="27" l="1"/>
  <c r="C119" i="27"/>
  <c r="C132" i="27" l="1"/>
  <c r="D25" i="26"/>
  <c r="C25" i="26"/>
  <c r="B2" i="24" l="1"/>
  <c r="B2" i="25" s="1"/>
  <c r="B2" i="26" s="1"/>
  <c r="D132" i="27" l="1"/>
  <c r="D166" i="27" l="1"/>
  <c r="C166" i="27"/>
  <c r="E94" i="27"/>
  <c r="D94" i="27"/>
  <c r="E92" i="27"/>
  <c r="D113" i="27" s="1"/>
  <c r="D137" i="27" s="1"/>
  <c r="D92" i="27"/>
  <c r="C113" i="27" s="1"/>
  <c r="C137" i="27" s="1"/>
  <c r="D126" i="27"/>
  <c r="C126" i="27"/>
  <c r="C164" i="27" l="1"/>
  <c r="C123" i="27"/>
  <c r="C130" i="27" s="1"/>
  <c r="D164" i="27"/>
  <c r="D123" i="27"/>
  <c r="D130" i="27" s="1"/>
  <c r="C27" i="26" l="1"/>
  <c r="D10" i="24"/>
  <c r="C21" i="23"/>
  <c r="C22" i="23" l="1"/>
  <c r="C19" i="24"/>
  <c r="D7" i="24"/>
  <c r="D7" i="26" s="1"/>
  <c r="C7" i="24"/>
  <c r="C7" i="26" s="1"/>
  <c r="B5" i="26" l="1"/>
  <c r="B4" i="24"/>
  <c r="B4" i="26" s="1"/>
  <c r="C12" i="25"/>
  <c r="D27" i="26" l="1"/>
  <c r="D21" i="23" l="1"/>
  <c r="D22" i="23" s="1"/>
  <c r="D19" i="24" l="1"/>
  <c r="E14" i="25" l="1"/>
</calcChain>
</file>

<file path=xl/sharedStrings.xml><?xml version="1.0" encoding="utf-8"?>
<sst xmlns="http://schemas.openxmlformats.org/spreadsheetml/2006/main" count="239" uniqueCount="169">
  <si>
    <t>ACTIVO</t>
  </si>
  <si>
    <t>TOTAL ACTIVO BRUTO</t>
  </si>
  <si>
    <t>PASIVO</t>
  </si>
  <si>
    <t xml:space="preserve">TOTAL ACTIVO NETO </t>
  </si>
  <si>
    <t>CUOTAS PARTES EN CIRCULACIÓN</t>
  </si>
  <si>
    <t xml:space="preserve">VALOR CUOTA PARTE AL CIERRE </t>
  </si>
  <si>
    <t>INGRESO</t>
  </si>
  <si>
    <t>TOTAL INGRESOS</t>
  </si>
  <si>
    <t>EGRESOS</t>
  </si>
  <si>
    <t>Comisión por Administración</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</si>
  <si>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</si>
  <si>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</si>
  <si>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</si>
  <si>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</si>
  <si>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</si>
  <si>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</si>
  <si>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</si>
  <si>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</si>
  <si>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</si>
  <si>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</si>
  <si>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</si>
  <si>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</si>
  <si>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Causas de las variaciones del efectivo</t>
  </si>
  <si>
    <t>Actividades Operativas</t>
  </si>
  <si>
    <t>Cambios en activos y pasivos operativos</t>
  </si>
  <si>
    <t>Flujo neto de efectivo generado por actividades operativas</t>
  </si>
  <si>
    <t>Actividades de financiación</t>
  </si>
  <si>
    <t xml:space="preserve">Rescates </t>
  </si>
  <si>
    <t>Flujo neto de efectivo generado por (utilizado) en actividades de financiación</t>
  </si>
  <si>
    <t>Saldo Final de efectivo</t>
  </si>
  <si>
    <t>Efectivo al inicio del periodo</t>
  </si>
  <si>
    <t>Comisiones pagadas</t>
  </si>
  <si>
    <t>Instrumento</t>
  </si>
  <si>
    <t>Sector</t>
  </si>
  <si>
    <t>País</t>
  </si>
  <si>
    <t>Fecha
Compra</t>
  </si>
  <si>
    <t>Moneda</t>
  </si>
  <si>
    <t>Monto</t>
  </si>
  <si>
    <t>Val. Compra</t>
  </si>
  <si>
    <t>Val. Contable</t>
  </si>
  <si>
    <t>TOTAL PASIVO</t>
  </si>
  <si>
    <t>ESTADO DEL ACTIVO NETO</t>
  </si>
  <si>
    <t>ESTADO DE INGRESOS Y EGRESOS</t>
  </si>
  <si>
    <t>ESTADO DE VARIACIÓN DEL ACTIVO NETO</t>
  </si>
  <si>
    <t>ESTADO DE FLUJO DE EFECTIVO</t>
  </si>
  <si>
    <t>NOTAS A LOS ESTADOS FINANCIEROS</t>
  </si>
  <si>
    <t>1) Información Básica del Fondo</t>
  </si>
  <si>
    <t>2) Información sobre la Administradora</t>
  </si>
  <si>
    <t xml:space="preserve">    2.1) Información General</t>
  </si>
  <si>
    <t>COMPOSICION DE LAS INVERSIONES DEL FONDO</t>
  </si>
  <si>
    <t>%
De las Inversiones con Relac. al Pat. Neto del Fondo</t>
  </si>
  <si>
    <t>INDICE</t>
  </si>
  <si>
    <t>ANEXO I</t>
  </si>
  <si>
    <t>En Gs.</t>
  </si>
  <si>
    <t>(GUARANÍES)</t>
  </si>
  <si>
    <t>Prestamos</t>
  </si>
  <si>
    <t>Comité de Vigilancia</t>
  </si>
  <si>
    <t>Pago Proveedores</t>
  </si>
  <si>
    <t>Tipo de cambio comprador</t>
  </si>
  <si>
    <t xml:space="preserve">Tipo de cambio vendedor       </t>
  </si>
  <si>
    <t xml:space="preserve">    2.2) Entidad encargada de la Custodia</t>
  </si>
  <si>
    <t>3) Criterios Contables Aplicados</t>
  </si>
  <si>
    <t>La entidad aplica el principio de lo devengado para el reconocimiento de los ingresos y la imputación de costos.</t>
  </si>
  <si>
    <t>a) Posición en Moneda Extranjera:</t>
  </si>
  <si>
    <t>b) Diferencia de Cambio en Moneda Extranjera:</t>
  </si>
  <si>
    <t>TOTAL</t>
  </si>
  <si>
    <t>_Información Estadística</t>
  </si>
  <si>
    <t>MES</t>
  </si>
  <si>
    <t>VALOR CUOTA</t>
  </si>
  <si>
    <t>PATRIMONIO NETO DEL FONDO</t>
  </si>
  <si>
    <t>N° DE PARTICIPES</t>
  </si>
  <si>
    <t>ENERO</t>
  </si>
  <si>
    <t>FEBRERO</t>
  </si>
  <si>
    <t>MARZO</t>
  </si>
  <si>
    <t>4) Composición de las Cuentas</t>
  </si>
  <si>
    <t>CUENTAS</t>
  </si>
  <si>
    <t>Resultado por Tenencia</t>
  </si>
  <si>
    <t>Anticipo Financiero</t>
  </si>
  <si>
    <t>Inmobiliario</t>
  </si>
  <si>
    <t>Paraguay</t>
  </si>
  <si>
    <t>Gs</t>
  </si>
  <si>
    <t>TOTAL DISPONIBILIDADES</t>
  </si>
  <si>
    <t xml:space="preserve">-   </t>
  </si>
  <si>
    <t>TOTAL COMISION ACUMULADA</t>
  </si>
  <si>
    <t>(-) TOTAL DEVOLUCION DE COMISION</t>
  </si>
  <si>
    <t>TOTAL GENERAL</t>
  </si>
  <si>
    <t>Ada Bettina Sosa De Da Costa</t>
  </si>
  <si>
    <t>Las 4 Notas y el Anexo I que acompañan son parte integrante de estos Estados Financieros</t>
  </si>
  <si>
    <t>Las 6 Notas y el Anexo I que acompañan son parte integrante de estos Estados Financieros</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</si>
  <si>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</si>
  <si>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</si>
  <si>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r>
      <t xml:space="preserve">    </t>
    </r>
    <r>
      <rPr>
        <b/>
        <sz val="11"/>
        <color theme="1"/>
        <rFont val="Gantari"/>
      </rPr>
      <t xml:space="preserve">4.3) </t>
    </r>
    <r>
      <rPr>
        <b/>
        <u/>
        <sz val="11"/>
        <color theme="1"/>
        <rFont val="Gantari"/>
      </rPr>
      <t>Acreedores por Operación:</t>
    </r>
    <r>
      <rPr>
        <sz val="11"/>
        <color theme="1"/>
        <rFont val="Gantari"/>
      </rPr>
      <t xml:space="preserve"> El saldo es el siguiente</t>
    </r>
  </si>
  <si>
    <r>
      <t xml:space="preserve">Disponibilidades </t>
    </r>
    <r>
      <rPr>
        <b/>
        <sz val="11"/>
        <color rgb="FF000000"/>
        <rFont val="Gantari"/>
      </rPr>
      <t>Nota 4.1</t>
    </r>
  </si>
  <si>
    <r>
      <t xml:space="preserve">Inversiones </t>
    </r>
    <r>
      <rPr>
        <b/>
        <sz val="11"/>
        <color rgb="FF000000"/>
        <rFont val="Gantari"/>
      </rPr>
      <t>Anexo I</t>
    </r>
  </si>
  <si>
    <r>
      <t xml:space="preserve">Otros Créditos </t>
    </r>
    <r>
      <rPr>
        <b/>
        <sz val="11"/>
        <color theme="1"/>
        <rFont val="Gantari"/>
      </rPr>
      <t>Nota 4.2</t>
    </r>
  </si>
  <si>
    <t>La valorización de las inversiones aplicadas en el fondo están constituidas por el valor de costo de compra y las costos asociados para la construcción.</t>
  </si>
  <si>
    <t>Cadiem AFPISA, es la encargada de la custodia de activos del Fondo. Si hubiese títulos físicos serán resguardados en la Caja de Valores del Paraguay.</t>
  </si>
  <si>
    <t>Impuestos Municipales</t>
  </si>
  <si>
    <t>Banco Atlas S.A.</t>
  </si>
  <si>
    <t>Proyecto Residencial Orquídeas</t>
  </si>
  <si>
    <t>FONDO DE INVERSIÓN INMOBILIARIO ORQUIDEAS</t>
  </si>
  <si>
    <r>
      <t xml:space="preserve">El Fondo Orquídeas solo opera en moneda local, por eso no cuenta con reporte sobre </t>
    </r>
    <r>
      <rPr>
        <i/>
        <u/>
        <sz val="11"/>
        <color theme="1"/>
        <rFont val="Gantari"/>
      </rPr>
      <t>Posición en Moneda Extranjera.</t>
    </r>
  </si>
  <si>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</si>
  <si>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r>
      <t xml:space="preserve">El Fondo Orquídeas mantiene sus operaciones exclusivamente en moneda local, razón por la cual no arroja saldo con </t>
    </r>
    <r>
      <rPr>
        <i/>
        <u/>
        <sz val="11"/>
        <color theme="1"/>
        <rFont val="Gantari"/>
      </rPr>
      <t>Diferencia de Cambio en Moneda Extranjera</t>
    </r>
  </si>
  <si>
    <t>Banco Zeta SAECA</t>
  </si>
  <si>
    <t>Anticipo a Proveedores</t>
  </si>
  <si>
    <t>La ADMINISTRADORA será responsable de la administración del FONDO DE INVERSIÓN INMOBILIARIO ORQUIDEAS, registrado en la CNV de conformidad con la Res. CNV N° 48 E/22 de fecha 14 de diciembre de 2022 y Certificado de Registro N.º 140_15122022 de fecha 15 de diciembre de 2022, modificado según Res. 29/2024 de fecha 11/07/2024 y Certificado de Registro N° 131_11072024 el cual se regirá por el
presente REGLAMENTO INTERNO y por las disposiciones legales pertinentes. El FONDO ha sido constituido como un patrimonio autónomo, cuyas operaciones se registran y contabilizan en forma separada de la ADMINISTRADORA.
El objeto del FONDO DE INVERSIÓN será invertir en el desarrollo, construcción, y venta de departamentos y casas enfocados al segmento de primera vivienda que califiquen para obtener financiamiento bancario en las condiciones de la AFD a través de crédito hipotecario o de garantía fiduciaria.
El FONDO obtendrá los ingresos y utilidades al vender los departamentos o casas construidas el cual debería ocurrir entre los meses 18 y 24 luego de la compra del terreno. La venta será definitiva y al contado. Este FONDO está dirigido a personas físicas y jurídicas interesadas en invertir en Guaraníes en el sector inmobiliario de primera vivienda para el segmento de la clase media.</t>
  </si>
  <si>
    <t>OTROS EGRESOS</t>
  </si>
  <si>
    <t>Luz, Agua y Telefono</t>
  </si>
  <si>
    <t>Papeles, Utiles e Impresos</t>
  </si>
  <si>
    <t>Gastos No Deducibles</t>
  </si>
  <si>
    <t>Servicio de Cobranza</t>
  </si>
  <si>
    <t>La comisión de administración aplicada es de 2% anual más IVA. Esta comisión se calcula diariamente sobre el total de activos bajo gestión y se paga mensualmente a la administradora, habitualmente el primer día hábil del mes posterior al cierre.</t>
  </si>
  <si>
    <r>
      <t xml:space="preserve">    </t>
    </r>
    <r>
      <rPr>
        <b/>
        <sz val="11"/>
        <color theme="1"/>
        <rFont val="Gantari"/>
      </rPr>
      <t xml:space="preserve">4.2) </t>
    </r>
    <r>
      <rPr>
        <b/>
        <u/>
        <sz val="11"/>
        <color theme="1"/>
        <rFont val="Gantari"/>
      </rPr>
      <t>Otros Créditos</t>
    </r>
    <r>
      <rPr>
        <u/>
        <sz val="11"/>
        <color theme="1"/>
        <rFont val="Gantari"/>
      </rPr>
      <t>:</t>
    </r>
    <r>
      <rPr>
        <sz val="11"/>
        <color theme="1"/>
        <rFont val="Gantari"/>
      </rPr>
      <t xml:space="preserve"> Esta compuesto por el siguente detalle</t>
    </r>
  </si>
  <si>
    <t>31/12/2024</t>
  </si>
  <si>
    <t>se expone a continuación:</t>
  </si>
  <si>
    <t>Honorarios Profesionales</t>
  </si>
  <si>
    <t>Gastos de Marketing</t>
  </si>
  <si>
    <t>IVA Crédito</t>
  </si>
  <si>
    <r>
      <t xml:space="preserve">Comisiones a pagar a la administradora </t>
    </r>
    <r>
      <rPr>
        <b/>
        <sz val="11"/>
        <color rgb="FF000000"/>
        <rFont val="Gantari"/>
      </rPr>
      <t>Nota 4.5</t>
    </r>
  </si>
  <si>
    <t xml:space="preserve">Otros Ingresos </t>
  </si>
  <si>
    <t>Ingresos Operativos</t>
  </si>
  <si>
    <t>Aumento en Inversiones / Inmobiliario</t>
  </si>
  <si>
    <r>
      <t xml:space="preserve">Proveedores Locales </t>
    </r>
    <r>
      <rPr>
        <b/>
        <sz val="11"/>
        <color rgb="FF000000"/>
        <rFont val="Gantari"/>
      </rPr>
      <t>Nota 4.4</t>
    </r>
  </si>
  <si>
    <t>Préstamo Banco Local</t>
  </si>
  <si>
    <t>Intereses a Pagar</t>
  </si>
  <si>
    <t>(-) Intereses a Devengar</t>
  </si>
  <si>
    <r>
      <t xml:space="preserve">Acreedores por Operación </t>
    </r>
    <r>
      <rPr>
        <b/>
        <sz val="11"/>
        <color rgb="FF000000"/>
        <rFont val="Gantari"/>
      </rPr>
      <t>Nota 4.3</t>
    </r>
  </si>
  <si>
    <r>
      <t xml:space="preserve">    </t>
    </r>
    <r>
      <rPr>
        <b/>
        <sz val="11"/>
        <color theme="1"/>
        <rFont val="Gantari"/>
      </rPr>
      <t xml:space="preserve">4.6) </t>
    </r>
    <r>
      <rPr>
        <b/>
        <u/>
        <sz val="11"/>
        <color theme="1"/>
        <rFont val="Gantari"/>
      </rPr>
      <t>Préstamos</t>
    </r>
    <r>
      <rPr>
        <u/>
        <sz val="11"/>
        <color theme="1"/>
        <rFont val="Gantari"/>
      </rPr>
      <t>:</t>
    </r>
    <r>
      <rPr>
        <sz val="11"/>
        <color theme="1"/>
        <rFont val="Gantari"/>
      </rPr>
      <t xml:space="preserve"> Está compuesto por los saldos de capital e intereses. Estos préstamos financian exclusivamente la construcción de obra en su totalidad.</t>
    </r>
  </si>
  <si>
    <r>
      <t xml:space="preserve">    </t>
    </r>
    <r>
      <rPr>
        <b/>
        <sz val="11"/>
        <color theme="1"/>
        <rFont val="Gantari"/>
      </rPr>
      <t xml:space="preserve">4.5)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periodo.</t>
    </r>
  </si>
  <si>
    <t>Comisión por Administración.</t>
  </si>
  <si>
    <r>
      <t xml:space="preserve">Prestamos </t>
    </r>
    <r>
      <rPr>
        <b/>
        <sz val="11"/>
        <color rgb="FF000000"/>
        <rFont val="Gantari"/>
      </rPr>
      <t>Nota 4.6</t>
    </r>
  </si>
  <si>
    <r>
      <t xml:space="preserve">Garantía de Buena Ejecución </t>
    </r>
    <r>
      <rPr>
        <b/>
        <sz val="11"/>
        <color rgb="FF000000"/>
        <rFont val="Gantari"/>
      </rPr>
      <t>Nota 4.7</t>
    </r>
  </si>
  <si>
    <r>
      <t xml:space="preserve">Resultado por tenencia de inversiones </t>
    </r>
    <r>
      <rPr>
        <b/>
        <sz val="11"/>
        <color theme="1"/>
        <rFont val="Gantari"/>
      </rPr>
      <t>Nota 4.8</t>
    </r>
  </si>
  <si>
    <r>
      <t xml:space="preserve">Otros Egresos </t>
    </r>
    <r>
      <rPr>
        <b/>
        <sz val="11"/>
        <color theme="1"/>
        <rFont val="Gantari"/>
      </rPr>
      <t>Nota 4.9</t>
    </r>
  </si>
  <si>
    <r>
      <t xml:space="preserve">    </t>
    </r>
    <r>
      <rPr>
        <b/>
        <sz val="11"/>
        <color theme="1"/>
        <rFont val="Gantari"/>
      </rPr>
      <t xml:space="preserve">4.8) </t>
    </r>
    <r>
      <rPr>
        <b/>
        <u/>
        <sz val="11"/>
        <color theme="1"/>
        <rFont val="Gantari"/>
      </rPr>
      <t>Resultado por Tenencia de Inversiones</t>
    </r>
    <r>
      <rPr>
        <u/>
        <sz val="11"/>
        <color theme="1"/>
        <rFont val="Gantari"/>
      </rPr>
      <t>:</t>
    </r>
    <r>
      <rPr>
        <sz val="11"/>
        <color theme="1"/>
        <rFont val="Gantari"/>
      </rPr>
      <t xml:space="preserve"> Este saldo comprende los rendimientos generados por las inversiones de liquidez que posee el fondo durante el período reportado.</t>
    </r>
  </si>
  <si>
    <r>
      <t xml:space="preserve">    </t>
    </r>
    <r>
      <rPr>
        <b/>
        <sz val="11"/>
        <color theme="1"/>
        <rFont val="Gantari"/>
      </rPr>
      <t xml:space="preserve">4.9)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</si>
  <si>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r>
      <t xml:space="preserve">    </t>
    </r>
    <r>
      <rPr>
        <b/>
        <sz val="11"/>
        <color theme="1"/>
        <rFont val="Gantari"/>
      </rPr>
      <t xml:space="preserve">4.4) </t>
    </r>
    <r>
      <rPr>
        <b/>
        <u/>
        <sz val="11"/>
        <color theme="1"/>
        <rFont val="Gantari"/>
      </rPr>
      <t>Proveedores Locales</t>
    </r>
    <r>
      <rPr>
        <u/>
        <sz val="11"/>
        <color theme="1"/>
        <rFont val="Gantari"/>
      </rPr>
      <t>:</t>
    </r>
    <r>
      <rPr>
        <sz val="11"/>
        <color theme="1"/>
        <rFont val="Gantari"/>
      </rPr>
      <t xml:space="preserve"> La composición del saldo de la cuenta al 31 de diciembre 2024, comparativo con el ejercicio anterior,</t>
    </r>
  </si>
  <si>
    <r>
      <t xml:space="preserve">    </t>
    </r>
    <r>
      <rPr>
        <b/>
        <sz val="11"/>
        <color theme="1"/>
        <rFont val="Gantari"/>
      </rPr>
      <t>4.7)</t>
    </r>
    <r>
      <rPr>
        <b/>
        <u/>
        <sz val="11"/>
        <color theme="1"/>
        <rFont val="Gantari"/>
      </rPr>
      <t xml:space="preserve"> Garantia de Ejecución</t>
    </r>
    <r>
      <rPr>
        <u/>
        <sz val="11"/>
        <color theme="1"/>
        <rFont val="Gantari"/>
      </rPr>
      <t xml:space="preserve">: </t>
    </r>
    <r>
      <rPr>
        <sz val="11"/>
        <color theme="1"/>
        <rFont val="Gantari"/>
      </rPr>
      <t>Este saldo está conformado por la retención del 5% correspondiente a los certificados de obras.</t>
    </r>
  </si>
  <si>
    <t>Comisión Gestion Cobranza</t>
  </si>
  <si>
    <t>Gastos Financieros</t>
  </si>
  <si>
    <t>Banco Continental SAECA</t>
  </si>
  <si>
    <t>Acreedores Varios</t>
  </si>
  <si>
    <t>Gastos de Asamblea</t>
  </si>
  <si>
    <t>Multas y Recargos</t>
  </si>
  <si>
    <t>Aumento (Disminución) en Otros Pasivos</t>
  </si>
  <si>
    <t>Intereses Cobrados</t>
  </si>
  <si>
    <t>Fondo Muto Disponible Gs</t>
  </si>
  <si>
    <t>Fondos Mutuos</t>
  </si>
  <si>
    <t>Ingresos a Realizar</t>
  </si>
  <si>
    <t>c) Gastos Operacionales y comisión de la Sociedad Administradora:</t>
  </si>
  <si>
    <r>
      <t xml:space="preserve">Comisión por Administración </t>
    </r>
    <r>
      <rPr>
        <b/>
        <sz val="11"/>
        <color theme="1"/>
        <rFont val="Gantari"/>
      </rPr>
      <t>(Nota 3.C)</t>
    </r>
  </si>
  <si>
    <t>Garantía de Buena Ejecución</t>
  </si>
  <si>
    <t>Correspondiente al 30/06/2025 comparativo con el periodo 30/06/2024</t>
  </si>
  <si>
    <t>TOTAL AL 30/06/2025</t>
  </si>
  <si>
    <t xml:space="preserve">El período que cubre los Estados Contables es del 01 de enero al 30 de junio del 2025 de forma comparativa con el mismo periodo del año anterior. </t>
  </si>
  <si>
    <t>2do. TRIMESTRE</t>
  </si>
  <si>
    <t>1er. TRIMESTRE</t>
  </si>
  <si>
    <t>ABRIL</t>
  </si>
  <si>
    <t>MAYO</t>
  </si>
  <si>
    <t>JUNIO</t>
  </si>
  <si>
    <t>Banco Itau S.A.</t>
  </si>
  <si>
    <t>Comisiones Pagadas</t>
  </si>
  <si>
    <t>Gastos de Consumision</t>
  </si>
  <si>
    <t>Gastos de Escribania</t>
  </si>
  <si>
    <t>Fondo Disponible Gs.</t>
  </si>
  <si>
    <t>Tipo de cambio BCP</t>
  </si>
  <si>
    <t>Tipo de cambio unico</t>
  </si>
  <si>
    <t>Las partidas de activos y pasivos en moneda extranjera fueron valuadas al tipo de cambio de cierre proporcionado por la Dirección Nacional de Ingresos Tributarios (DNIT), hasta el mes de diciembre del 2024, el cual no difiere significativamente respecto del vigente en el mercado libre de cambios, y de acuerdo a la Resolución SV. SG.N° 00003/2024 se considera la cotización Referencial Mensual, publicada por el Banco Central del Paraguay.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</si>
</sst>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_ * #,##0.000000_ ;_ * \-#,##0.000000_ ;_ * &quot;-&quot;??????_ ;_ @_ "/>
    <numFmt numFmtId="167" formatCode="_(* #,##0.00_);_(* \(#,##0.00\);_(* &quot;-&quot;??_);_(@_)"/>
    <numFmt numFmtId="168" formatCode="_(* #,##0.00_);_(* \(#,##0.00\);_(* &quot;-&quot;_);_(@_)"/>
  </numFmts>
  <fonts count="23"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Gantari"/>
    </font>
    <font>
      <b/>
      <sz val="11"/>
      <color theme="1"/>
      <name val="Gantari"/>
    </font>
    <font>
      <u/>
      <sz val="11"/>
      <color theme="10"/>
      <name val="Gantari"/>
    </font>
    <font>
      <sz val="11"/>
      <name val="Gantari"/>
    </font>
    <font>
      <b/>
      <sz val="11"/>
      <name val="Gantari"/>
    </font>
    <font>
      <b/>
      <sz val="11"/>
      <color indexed="72"/>
      <name val="Gantari"/>
    </font>
    <font>
      <b/>
      <sz val="11"/>
      <color indexed="8"/>
      <name val="Gantari"/>
    </font>
    <font>
      <b/>
      <u/>
      <sz val="11"/>
      <color indexed="8"/>
      <name val="Gantari"/>
    </font>
    <font>
      <b/>
      <u/>
      <sz val="11"/>
      <color theme="1"/>
      <name val="Gantari"/>
    </font>
    <font>
      <i/>
      <u/>
      <sz val="11"/>
      <color theme="1"/>
      <name val="Gantari"/>
    </font>
    <font>
      <sz val="11"/>
      <color rgb="FF000000"/>
      <name val="Gantari"/>
    </font>
    <font>
      <u/>
      <sz val="11"/>
      <color theme="1"/>
      <name val="Gantari"/>
    </font>
    <font>
      <b/>
      <sz val="8"/>
      <color theme="1"/>
      <name val="Gantari"/>
    </font>
    <font>
      <b/>
      <sz val="11"/>
      <color rgb="FF000000"/>
      <name val="Gantari"/>
    </font>
    <font>
      <b/>
      <sz val="8"/>
      <color indexed="72"/>
      <name val="Gantari"/>
    </font>
    <font>
      <sz val="11"/>
      <color indexed="8"/>
      <name val="Gantari"/>
    </font>
  </fonts>
  <fills count="4">
    <fill>
      <patternFill patternType="none"/>
    </fill>
    <fill>
      <patternFill patternType="gray125"/>
    </fill>
    <fill>
      <patternFill patternType="solid">
        <fgColor rgb="FFFFFFFF"/>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7"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201">
    <xf numFmtId="0" fontId="0" fillId="0" borderId="0" xfId="0"/>
    <xf numFmtId="0" fontId="7" fillId="0" borderId="0" xfId="0" applyFont="1"/>
    <xf numFmtId="0" fontId="9" fillId="0" borderId="0" xfId="9" applyFont="1" applyAlignment="1">
      <alignment horizontal="left" vertical="top"/>
    </xf>
    <xf numFmtId="0" fontId="10" fillId="0" borderId="0" xfId="2" applyFont="1" applyAlignment="1">
      <alignment horizontal="left" vertical="top"/>
    </xf>
    <xf numFmtId="0" fontId="10" fillId="0" borderId="0" xfId="0" applyFont="1"/>
    <xf numFmtId="0" fontId="11" fillId="0" borderId="14" xfId="2" applyFont="1" applyBorder="1" applyAlignment="1">
      <alignment horizontal="centerContinuous" vertical="top"/>
    </xf>
    <xf numFmtId="0" fontId="12" fillId="0" borderId="5" xfId="2" applyFont="1" applyBorder="1" applyAlignment="1">
      <alignment horizontal="centerContinuous" vertical="top"/>
    </xf>
    <xf numFmtId="0" fontId="12" fillId="0" borderId="6" xfId="2" applyFont="1" applyBorder="1" applyAlignment="1">
      <alignment horizontal="centerContinuous" vertical="top"/>
    </xf>
    <xf numFmtId="0" fontId="12" fillId="0" borderId="7" xfId="2" applyFont="1" applyBorder="1" applyAlignment="1">
      <alignment horizontal="centerContinuous" vertical="top"/>
    </xf>
    <xf numFmtId="14" fontId="12" fillId="0" borderId="5" xfId="2" applyNumberFormat="1" applyFont="1" applyBorder="1" applyAlignment="1">
      <alignment horizontal="centerContinuous" vertical="top"/>
    </xf>
    <xf numFmtId="0" fontId="10" fillId="0" borderId="0" xfId="0" applyFont="1" applyAlignment="1">
      <alignment horizontal="center" vertical="center" wrapText="1"/>
    </xf>
    <xf numFmtId="0" fontId="12" fillId="0" borderId="1" xfId="2" applyFont="1" applyBorder="1" applyAlignment="1">
      <alignment horizontal="center" vertical="center" wrapText="1"/>
    </xf>
    <xf numFmtId="0" fontId="10" fillId="0" borderId="10" xfId="0" applyFont="1" applyBorder="1"/>
    <xf numFmtId="0" fontId="10" fillId="0" borderId="11" xfId="0" applyFont="1" applyBorder="1"/>
    <xf numFmtId="14" fontId="10" fillId="0" borderId="11" xfId="0" applyNumberFormat="1" applyFont="1" applyBorder="1"/>
    <xf numFmtId="41" fontId="10" fillId="0" borderId="11" xfId="1" applyFont="1" applyBorder="1" applyAlignment="1"/>
    <xf numFmtId="0" fontId="10" fillId="0" borderId="13" xfId="0" applyFont="1" applyBorder="1"/>
    <xf numFmtId="0" fontId="10" fillId="0" borderId="14" xfId="0" applyFont="1" applyBorder="1"/>
    <xf numFmtId="0" fontId="10" fillId="0" borderId="15" xfId="0" applyFont="1" applyBorder="1"/>
    <xf numFmtId="0" fontId="13" fillId="0" borderId="11" xfId="0" applyFont="1" applyBorder="1" applyAlignment="1">
      <alignment vertical="top"/>
    </xf>
    <xf numFmtId="41" fontId="13" fillId="0" borderId="11" xfId="1" applyFont="1" applyBorder="1" applyAlignment="1" applyProtection="1">
      <alignment horizontal="right" vertical="top"/>
    </xf>
    <xf numFmtId="0" fontId="10" fillId="0" borderId="12" xfId="0" applyFont="1" applyBorder="1"/>
    <xf numFmtId="0" fontId="10" fillId="0" borderId="8" xfId="0" applyFont="1" applyBorder="1"/>
    <xf numFmtId="0" fontId="13" fillId="0" borderId="0" xfId="0" applyFont="1" applyAlignment="1">
      <alignment vertical="top"/>
    </xf>
    <xf numFmtId="41" fontId="13" fillId="0" borderId="0" xfId="1" applyFont="1" applyBorder="1" applyAlignment="1" applyProtection="1">
      <alignment horizontal="right" vertical="top"/>
    </xf>
    <xf numFmtId="0" fontId="10" fillId="0" borderId="9" xfId="0" applyFont="1" applyBorder="1"/>
    <xf numFmtId="0" fontId="14" fillId="0" borderId="14" xfId="0" applyFont="1" applyBorder="1" applyAlignment="1">
      <alignment vertical="top"/>
    </xf>
    <xf numFmtId="41" fontId="13" fillId="0" borderId="14" xfId="1" applyFont="1" applyBorder="1" applyAlignment="1" applyProtection="1">
      <alignment horizontal="right" vertical="top"/>
    </xf>
    <xf numFmtId="0" fontId="9" fillId="0" borderId="0" xfId="9" applyFont="1"/>
    <xf numFmtId="0" fontId="8" fillId="0" borderId="0" xfId="0" applyFont="1" applyAlignment="1">
      <alignment horizontal="left" wrapText="1"/>
    </xf>
    <xf numFmtId="0" fontId="7" fillId="0" borderId="0" xfId="0" applyFont="1" applyAlignment="1">
      <alignment horizontal="left" vertical="top" wrapText="1"/>
    </xf>
    <xf numFmtId="0" fontId="8" fillId="0" borderId="0" xfId="0" applyFont="1" applyAlignment="1">
      <alignment horizontal="left" vertical="center" wrapText="1"/>
    </xf>
    <xf numFmtId="0" fontId="7" fillId="0" borderId="0" xfId="0" applyFont="1" applyAlignment="1">
      <alignment horizontal="left"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7" fillId="0" borderId="1" xfId="0" applyFont="1" applyBorder="1" applyAlignment="1">
      <alignment horizontal="justify" vertical="center"/>
    </xf>
    <xf numFmtId="165" fontId="7" fillId="0" borderId="1" xfId="1" applyNumberFormat="1" applyFont="1" applyBorder="1" applyAlignment="1">
      <alignment horizontal="center" vertical="center"/>
    </xf>
    <xf numFmtId="0" fontId="8" fillId="0" borderId="0" xfId="0" applyFont="1"/>
    <xf numFmtId="0" fontId="8" fillId="0" borderId="0" xfId="0" applyFont="1" applyAlignment="1">
      <alignment wrapText="1"/>
    </xf>
    <xf numFmtId="41" fontId="7" fillId="0" borderId="2" xfId="1" applyFont="1" applyBorder="1" applyAlignment="1">
      <alignment horizontal="center" vertical="center"/>
    </xf>
    <xf numFmtId="43" fontId="7" fillId="0" borderId="0" xfId="0" applyNumberFormat="1" applyFont="1"/>
    <xf numFmtId="41" fontId="8" fillId="0" borderId="1" xfId="1" applyFont="1" applyFill="1" applyBorder="1" applyAlignment="1">
      <alignment horizontal="center" vertical="center"/>
    </xf>
    <xf numFmtId="0" fontId="8" fillId="0" borderId="1" xfId="0" applyFont="1" applyBorder="1" applyAlignment="1">
      <alignment horizontal="center" vertical="center" wrapText="1"/>
    </xf>
    <xf numFmtId="0" fontId="7" fillId="0" borderId="10" xfId="0" applyFont="1" applyBorder="1"/>
    <xf numFmtId="0" fontId="7" fillId="0" borderId="8" xfId="0" applyFont="1" applyBorder="1"/>
    <xf numFmtId="0" fontId="7" fillId="0" borderId="13" xfId="0" applyFont="1" applyBorder="1"/>
    <xf numFmtId="41" fontId="17" fillId="0" borderId="4" xfId="1" applyFont="1" applyBorder="1" applyAlignment="1">
      <alignment horizontal="center" vertical="center"/>
    </xf>
    <xf numFmtId="0" fontId="7" fillId="0" borderId="2" xfId="0" applyFont="1" applyBorder="1"/>
    <xf numFmtId="0" fontId="7" fillId="0" borderId="3" xfId="0" applyFont="1" applyBorder="1"/>
    <xf numFmtId="0" fontId="7" fillId="0" borderId="4" xfId="0" applyFont="1" applyBorder="1"/>
    <xf numFmtId="41" fontId="7" fillId="0" borderId="2" xfId="1" applyFont="1" applyBorder="1"/>
    <xf numFmtId="41" fontId="7" fillId="0" borderId="3" xfId="1" applyFont="1" applyBorder="1"/>
    <xf numFmtId="41" fontId="7" fillId="0" borderId="4" xfId="1" applyFont="1" applyBorder="1"/>
    <xf numFmtId="0" fontId="8" fillId="0" borderId="2" xfId="0" applyFont="1" applyBorder="1" applyAlignment="1">
      <alignment horizontal="center" vertical="center"/>
    </xf>
    <xf numFmtId="41" fontId="7" fillId="0" borderId="2" xfId="1" applyFont="1" applyFill="1" applyBorder="1"/>
    <xf numFmtId="41" fontId="7" fillId="0" borderId="4" xfId="1" applyFont="1" applyFill="1" applyBorder="1"/>
    <xf numFmtId="41" fontId="8" fillId="0" borderId="1" xfId="1" applyFont="1" applyFill="1" applyBorder="1"/>
    <xf numFmtId="0" fontId="8" fillId="0" borderId="0" xfId="0" applyFont="1" applyAlignment="1">
      <alignment horizontal="center" vertical="center"/>
    </xf>
    <xf numFmtId="165" fontId="8" fillId="0" borderId="0" xfId="1" applyNumberFormat="1" applyFont="1" applyFill="1" applyBorder="1"/>
    <xf numFmtId="41" fontId="7" fillId="0" borderId="0" xfId="0" applyNumberFormat="1" applyFont="1"/>
    <xf numFmtId="0" fontId="8" fillId="0" borderId="4" xfId="0" applyFont="1" applyBorder="1" applyAlignment="1">
      <alignment horizontal="center" vertical="center"/>
    </xf>
    <xf numFmtId="41" fontId="8" fillId="0" borderId="15" xfId="1" applyFont="1" applyBorder="1"/>
    <xf numFmtId="0" fontId="7" fillId="0" borderId="1" xfId="0" applyFont="1" applyBorder="1"/>
    <xf numFmtId="41" fontId="7" fillId="0" borderId="12" xfId="1" applyFont="1" applyBorder="1"/>
    <xf numFmtId="41" fontId="8" fillId="0" borderId="7" xfId="1" applyFont="1" applyBorder="1"/>
    <xf numFmtId="41" fontId="7" fillId="0" borderId="0" xfId="0" applyNumberFormat="1" applyFont="1" applyAlignment="1">
      <alignment horizontal="left" vertical="top" wrapText="1"/>
    </xf>
    <xf numFmtId="41" fontId="7" fillId="0" borderId="1" xfId="1" applyFont="1" applyBorder="1"/>
    <xf numFmtId="41" fontId="8" fillId="0" borderId="1" xfId="1" applyFont="1" applyBorder="1" applyAlignment="1">
      <alignment horizontal="center" vertical="center"/>
    </xf>
    <xf numFmtId="0" fontId="8" fillId="0" borderId="1" xfId="0" applyFont="1" applyBorder="1"/>
    <xf numFmtId="0" fontId="15" fillId="0" borderId="8" xfId="0" applyFont="1" applyBorder="1"/>
    <xf numFmtId="41" fontId="7" fillId="0" borderId="8" xfId="1" applyFont="1" applyBorder="1"/>
    <xf numFmtId="0" fontId="8" fillId="0" borderId="8" xfId="0" applyFont="1" applyBorder="1"/>
    <xf numFmtId="0" fontId="8" fillId="0" borderId="1" xfId="0" applyFont="1" applyBorder="1" applyAlignment="1">
      <alignment horizontal="left" vertical="center" wrapText="1"/>
    </xf>
    <xf numFmtId="0" fontId="8" fillId="0" borderId="1" xfId="0" applyFont="1" applyBorder="1" applyAlignment="1">
      <alignment horizontal="left" wrapText="1"/>
    </xf>
    <xf numFmtId="41" fontId="8" fillId="0" borderId="1" xfId="1" applyFont="1" applyBorder="1" applyAlignment="1">
      <alignment horizontal="center"/>
    </xf>
    <xf numFmtId="165" fontId="7" fillId="0" borderId="0" xfId="0" applyNumberFormat="1" applyFont="1"/>
    <xf numFmtId="0" fontId="19" fillId="0" borderId="0" xfId="0" applyFont="1" applyAlignment="1">
      <alignment horizontal="left"/>
    </xf>
    <xf numFmtId="41" fontId="7" fillId="0" borderId="0" xfId="1" applyFont="1"/>
    <xf numFmtId="0" fontId="8" fillId="0" borderId="1" xfId="0" applyFont="1" applyBorder="1" applyAlignment="1">
      <alignment horizontal="center"/>
    </xf>
    <xf numFmtId="14" fontId="8" fillId="0" borderId="1" xfId="0" applyNumberFormat="1" applyFont="1" applyBorder="1" applyAlignment="1">
      <alignment horizontal="center"/>
    </xf>
    <xf numFmtId="41" fontId="8" fillId="0" borderId="1" xfId="1" applyFont="1" applyBorder="1"/>
    <xf numFmtId="165" fontId="7" fillId="0" borderId="0" xfId="1" applyNumberFormat="1" applyFont="1"/>
    <xf numFmtId="0" fontId="8" fillId="0" borderId="2" xfId="0" applyFont="1" applyBorder="1"/>
    <xf numFmtId="41" fontId="7" fillId="0" borderId="3" xfId="1" applyFont="1" applyFill="1" applyBorder="1"/>
    <xf numFmtId="0" fontId="8" fillId="0" borderId="4" xfId="0" applyFont="1" applyBorder="1"/>
    <xf numFmtId="41" fontId="8" fillId="0" borderId="4" xfId="1" applyFont="1" applyBorder="1"/>
    <xf numFmtId="0" fontId="8" fillId="0" borderId="5" xfId="0" applyFont="1" applyBorder="1"/>
    <xf numFmtId="0" fontId="8" fillId="0" borderId="6" xfId="0" applyFont="1" applyBorder="1"/>
    <xf numFmtId="0" fontId="8" fillId="3" borderId="0" xfId="0" applyFont="1" applyFill="1" applyAlignment="1">
      <alignment horizontal="centerContinuous"/>
    </xf>
    <xf numFmtId="0" fontId="15" fillId="0" borderId="0" xfId="0" applyFont="1" applyAlignment="1">
      <alignment horizontal="centerContinuous"/>
    </xf>
    <xf numFmtId="0" fontId="8" fillId="0" borderId="0" xfId="0" applyFont="1" applyAlignment="1">
      <alignment horizontal="centerContinuous"/>
    </xf>
    <xf numFmtId="14" fontId="20" fillId="2" borderId="0" xfId="0" applyNumberFormat="1" applyFont="1" applyFill="1" applyAlignment="1">
      <alignment horizontal="center" vertical="center"/>
    </xf>
    <xf numFmtId="0" fontId="17" fillId="2" borderId="2" xfId="0" applyFont="1" applyFill="1" applyBorder="1" applyAlignment="1">
      <alignment vertical="center"/>
    </xf>
    <xf numFmtId="41" fontId="17" fillId="2" borderId="0" xfId="1" applyFont="1" applyFill="1" applyAlignment="1">
      <alignment horizontal="center" vertical="center"/>
    </xf>
    <xf numFmtId="0" fontId="17" fillId="2" borderId="3" xfId="0" applyFont="1" applyFill="1" applyBorder="1" applyAlignment="1">
      <alignment vertical="center"/>
    </xf>
    <xf numFmtId="0" fontId="20" fillId="2" borderId="1" xfId="0" applyFont="1" applyFill="1" applyBorder="1" applyAlignment="1">
      <alignment vertical="center"/>
    </xf>
    <xf numFmtId="41" fontId="20" fillId="2" borderId="1" xfId="0" applyNumberFormat="1" applyFont="1" applyFill="1" applyBorder="1" applyAlignment="1">
      <alignment vertical="center"/>
    </xf>
    <xf numFmtId="41" fontId="20" fillId="2" borderId="0" xfId="1" applyFont="1" applyFill="1" applyAlignment="1">
      <alignment horizontal="center" vertical="center"/>
    </xf>
    <xf numFmtId="0" fontId="17" fillId="2" borderId="3" xfId="0" applyFont="1" applyFill="1" applyBorder="1" applyAlignment="1">
      <alignment horizontal="left" vertical="center"/>
    </xf>
    <xf numFmtId="164" fontId="20" fillId="2" borderId="0" xfId="1" applyNumberFormat="1" applyFont="1" applyFill="1" applyAlignment="1">
      <alignment horizontal="center" vertical="center"/>
    </xf>
    <xf numFmtId="3" fontId="21" fillId="0" borderId="0" xfId="0" applyNumberFormat="1" applyFont="1" applyAlignment="1">
      <alignment vertical="top"/>
    </xf>
    <xf numFmtId="164" fontId="7" fillId="0" borderId="0" xfId="1" applyNumberFormat="1" applyFont="1"/>
    <xf numFmtId="166" fontId="7" fillId="0" borderId="0" xfId="0" applyNumberFormat="1" applyFont="1"/>
    <xf numFmtId="41" fontId="8" fillId="0" borderId="3" xfId="1" applyFont="1" applyBorder="1"/>
    <xf numFmtId="41" fontId="8" fillId="0" borderId="1" xfId="1" applyFont="1" applyBorder="1" applyAlignment="1">
      <alignment horizontal="center" vertical="center" wrapText="1"/>
    </xf>
    <xf numFmtId="10" fontId="10" fillId="0" borderId="12" xfId="10" applyNumberFormat="1" applyFont="1" applyBorder="1" applyAlignment="1"/>
    <xf numFmtId="0" fontId="8" fillId="0" borderId="10" xfId="0" applyFont="1" applyBorder="1"/>
    <xf numFmtId="0" fontId="8" fillId="0" borderId="7" xfId="0" applyFont="1" applyBorder="1"/>
    <xf numFmtId="41" fontId="7" fillId="0" borderId="9" xfId="1" applyFont="1" applyBorder="1" applyAlignment="1">
      <alignment horizontal="center" vertical="center"/>
    </xf>
    <xf numFmtId="41" fontId="7" fillId="0" borderId="3" xfId="1" applyFont="1" applyBorder="1" applyAlignment="1">
      <alignment horizontal="center" vertical="center"/>
    </xf>
    <xf numFmtId="41" fontId="7" fillId="0" borderId="15" xfId="1" applyFont="1" applyBorder="1" applyAlignment="1">
      <alignment horizontal="center" vertical="center"/>
    </xf>
    <xf numFmtId="41" fontId="7" fillId="0" borderId="4" xfId="1" applyFont="1" applyBorder="1" applyAlignment="1">
      <alignment horizontal="center" vertical="center"/>
    </xf>
    <xf numFmtId="14" fontId="10" fillId="0" borderId="14" xfId="0" applyNumberFormat="1" applyFont="1" applyBorder="1"/>
    <xf numFmtId="41" fontId="8" fillId="0" borderId="1" xfId="1" applyFont="1" applyFill="1" applyBorder="1" applyAlignment="1">
      <alignment horizontal="center" vertical="center" wrapText="1"/>
    </xf>
    <xf numFmtId="41" fontId="8" fillId="0" borderId="7" xfId="1" applyFont="1" applyFill="1" applyBorder="1"/>
    <xf numFmtId="14" fontId="8" fillId="0" borderId="2" xfId="0" applyNumberFormat="1" applyFont="1" applyBorder="1" applyAlignment="1">
      <alignment horizontal="center" vertical="center"/>
    </xf>
    <xf numFmtId="41" fontId="7" fillId="0" borderId="9" xfId="1" applyFont="1" applyBorder="1"/>
    <xf numFmtId="41" fontId="17" fillId="0" borderId="0" xfId="1" applyFont="1" applyBorder="1" applyAlignment="1">
      <alignment horizontal="center" vertical="center"/>
    </xf>
    <xf numFmtId="41" fontId="7" fillId="0" borderId="0" xfId="1" applyFont="1" applyBorder="1" applyAlignment="1">
      <alignment horizontal="center" vertical="center"/>
    </xf>
    <xf numFmtId="41" fontId="8" fillId="0" borderId="4" xfId="1" applyFont="1" applyFill="1" applyBorder="1"/>
    <xf numFmtId="0" fontId="17" fillId="0" borderId="10" xfId="0" applyFont="1" applyBorder="1" applyAlignment="1">
      <alignment horizontal="left" vertical="top"/>
    </xf>
    <xf numFmtId="41" fontId="8" fillId="0" borderId="1" xfId="0" applyNumberFormat="1" applyFont="1" applyBorder="1" applyAlignment="1">
      <alignment horizontal="left" vertical="top" wrapText="1"/>
    </xf>
    <xf numFmtId="0" fontId="22" fillId="0" borderId="10" xfId="0" applyFont="1" applyBorder="1" applyAlignment="1">
      <alignment horizontal="left" vertical="top"/>
    </xf>
    <xf numFmtId="0" fontId="22" fillId="0" borderId="11" xfId="0" applyFont="1" applyBorder="1" applyAlignment="1">
      <alignment horizontal="center" vertical="top"/>
    </xf>
    <xf numFmtId="0" fontId="22" fillId="0" borderId="11" xfId="0" applyFont="1" applyBorder="1" applyAlignment="1">
      <alignment vertical="top"/>
    </xf>
    <xf numFmtId="41" fontId="22" fillId="0" borderId="11" xfId="1" applyFont="1" applyBorder="1" applyAlignment="1">
      <alignment horizontal="right" vertical="top"/>
    </xf>
    <xf numFmtId="0" fontId="22" fillId="0" borderId="13" xfId="0" applyFont="1" applyBorder="1" applyAlignment="1">
      <alignment horizontal="left" vertical="top"/>
    </xf>
    <xf numFmtId="0" fontId="22" fillId="0" borderId="14" xfId="0" applyFont="1" applyBorder="1" applyAlignment="1">
      <alignment horizontal="center" vertical="top"/>
    </xf>
    <xf numFmtId="0" fontId="22" fillId="0" borderId="14" xfId="0" applyFont="1" applyBorder="1" applyAlignment="1">
      <alignment vertical="top"/>
    </xf>
    <xf numFmtId="41" fontId="22" fillId="0" borderId="14" xfId="1" applyFont="1" applyBorder="1" applyAlignment="1">
      <alignment horizontal="right" vertical="top"/>
    </xf>
    <xf numFmtId="41" fontId="17" fillId="2" borderId="0" xfId="1" applyFont="1" applyFill="1" applyBorder="1" applyAlignment="1">
      <alignment horizontal="center" vertical="center"/>
    </xf>
    <xf numFmtId="0" fontId="20" fillId="2" borderId="2" xfId="0" applyFont="1" applyFill="1" applyBorder="1" applyAlignment="1">
      <alignment horizontal="center" vertical="center"/>
    </xf>
    <xf numFmtId="14" fontId="20" fillId="2" borderId="2" xfId="0" applyNumberFormat="1" applyFont="1" applyFill="1" applyBorder="1" applyAlignment="1">
      <alignment horizontal="center" vertical="center"/>
    </xf>
    <xf numFmtId="0" fontId="20" fillId="2" borderId="4" xfId="0" applyFont="1" applyFill="1" applyBorder="1" applyAlignment="1">
      <alignment vertical="center"/>
    </xf>
    <xf numFmtId="41" fontId="20" fillId="2" borderId="4" xfId="0" applyNumberFormat="1" applyFont="1" applyFill="1" applyBorder="1" applyAlignment="1">
      <alignment vertical="center"/>
    </xf>
    <xf numFmtId="41" fontId="20" fillId="0" borderId="4" xfId="0" applyNumberFormat="1" applyFont="1" applyBorder="1" applyAlignment="1">
      <alignment vertical="center"/>
    </xf>
    <xf numFmtId="0" fontId="17" fillId="2" borderId="10" xfId="0" applyFont="1" applyFill="1" applyBorder="1" applyAlignment="1">
      <alignment vertical="center"/>
    </xf>
    <xf numFmtId="0" fontId="17" fillId="2" borderId="8" xfId="0" applyFont="1" applyFill="1" applyBorder="1" applyAlignment="1">
      <alignment vertical="center"/>
    </xf>
    <xf numFmtId="41" fontId="10" fillId="0" borderId="14" xfId="1" applyFont="1" applyBorder="1" applyAlignment="1"/>
    <xf numFmtId="41" fontId="8" fillId="0" borderId="13" xfId="0" applyNumberFormat="1" applyFont="1" applyBorder="1" applyAlignment="1">
      <alignment horizontal="left" vertical="top" wrapText="1"/>
    </xf>
    <xf numFmtId="41" fontId="7" fillId="0" borderId="2" xfId="0" applyNumberFormat="1" applyFont="1" applyBorder="1" applyAlignment="1">
      <alignment horizontal="left" vertical="top"/>
    </xf>
    <xf numFmtId="41" fontId="7" fillId="0" borderId="3" xfId="0" applyNumberFormat="1" applyFont="1" applyBorder="1" applyAlignment="1">
      <alignment horizontal="left" vertical="top"/>
    </xf>
    <xf numFmtId="41" fontId="7" fillId="0" borderId="4" xfId="0" applyNumberFormat="1" applyFont="1" applyBorder="1" applyAlignment="1">
      <alignment horizontal="left" vertical="top"/>
    </xf>
    <xf numFmtId="0" fontId="7" fillId="0" borderId="8" xfId="0" applyFont="1" applyBorder="1" applyAlignment="1">
      <alignment horizontal="left" vertical="top"/>
    </xf>
    <xf numFmtId="165" fontId="8" fillId="0" borderId="0" xfId="1" applyNumberFormat="1" applyFont="1" applyBorder="1"/>
    <xf numFmtId="41" fontId="17" fillId="2" borderId="10" xfId="1" applyFont="1" applyFill="1" applyBorder="1" applyAlignment="1">
      <alignment vertical="center"/>
    </xf>
    <xf numFmtId="41" fontId="17" fillId="0" borderId="2" xfId="1" applyFont="1" applyFill="1" applyBorder="1" applyAlignment="1">
      <alignment horizontal="center" vertical="center"/>
    </xf>
    <xf numFmtId="41" fontId="17" fillId="2" borderId="8" xfId="1" applyFont="1" applyFill="1" applyBorder="1" applyAlignment="1">
      <alignment vertical="center"/>
    </xf>
    <xf numFmtId="41" fontId="17" fillId="0" borderId="3" xfId="1" applyFont="1" applyFill="1" applyBorder="1" applyAlignment="1">
      <alignment horizontal="center" vertical="center"/>
    </xf>
    <xf numFmtId="41" fontId="20" fillId="0" borderId="1" xfId="1" applyFont="1" applyFill="1" applyBorder="1" applyAlignment="1">
      <alignment horizontal="center" vertical="center"/>
    </xf>
    <xf numFmtId="41" fontId="17" fillId="2" borderId="2" xfId="1" applyFont="1" applyFill="1" applyBorder="1" applyAlignment="1">
      <alignment vertical="center"/>
    </xf>
    <xf numFmtId="41" fontId="17" fillId="2" borderId="3" xfId="1" applyFont="1" applyFill="1" applyBorder="1" applyAlignment="1">
      <alignment vertical="center"/>
    </xf>
    <xf numFmtId="41" fontId="20" fillId="2" borderId="1" xfId="1" applyFont="1" applyFill="1" applyBorder="1" applyAlignment="1">
      <alignment vertical="center"/>
    </xf>
    <xf numFmtId="41" fontId="8" fillId="0" borderId="6" xfId="1" applyFont="1" applyBorder="1"/>
    <xf numFmtId="41" fontId="7" fillId="0" borderId="15" xfId="1" applyFont="1" applyBorder="1"/>
    <xf numFmtId="10" fontId="22" fillId="0" borderId="15" xfId="10" applyNumberFormat="1" applyFont="1" applyBorder="1" applyAlignment="1" applyProtection="1">
      <alignment vertical="top"/>
    </xf>
    <xf numFmtId="10" fontId="22" fillId="0" borderId="12" xfId="10" applyNumberFormat="1" applyFont="1" applyBorder="1" applyAlignment="1" applyProtection="1">
      <alignment vertical="top"/>
    </xf>
    <xf numFmtId="41" fontId="8" fillId="0" borderId="2" xfId="1" applyFont="1" applyBorder="1"/>
    <xf numFmtId="41" fontId="7" fillId="0" borderId="9" xfId="1" applyFont="1" applyBorder="1" applyAlignment="1">
      <alignment horizontal="center"/>
    </xf>
    <xf numFmtId="41" fontId="15" fillId="0" borderId="8" xfId="1" applyFont="1" applyBorder="1"/>
    <xf numFmtId="41" fontId="8" fillId="0" borderId="8" xfId="1" applyFont="1" applyBorder="1"/>
    <xf numFmtId="41" fontId="8" fillId="0" borderId="1" xfId="1" applyFont="1" applyBorder="1" applyAlignment="1">
      <alignment horizontal="left" vertical="center" wrapText="1"/>
    </xf>
    <xf numFmtId="41" fontId="7" fillId="0" borderId="11" xfId="1" applyFont="1" applyBorder="1" applyAlignment="1">
      <alignment horizontal="center" vertical="center"/>
    </xf>
    <xf numFmtId="41" fontId="7" fillId="0" borderId="14" xfId="1" applyFont="1" applyBorder="1" applyAlignment="1">
      <alignment horizontal="center" vertical="center"/>
    </xf>
    <xf numFmtId="41" fontId="17" fillId="0" borderId="2" xfId="1" applyFont="1" applyBorder="1" applyAlignment="1">
      <alignment horizontal="center" vertical="center"/>
    </xf>
    <xf numFmtId="41" fontId="17" fillId="0" borderId="3" xfId="1" applyFont="1" applyBorder="1" applyAlignment="1">
      <alignment horizontal="center" vertical="center"/>
    </xf>
    <xf numFmtId="0" fontId="17" fillId="0" borderId="8" xfId="0" applyFont="1" applyBorder="1" applyAlignment="1">
      <alignment horizontal="left" vertical="top"/>
    </xf>
    <xf numFmtId="41" fontId="7" fillId="0" borderId="9" xfId="1" applyFont="1" applyFill="1" applyBorder="1"/>
    <xf numFmtId="0" fontId="17" fillId="0" borderId="13" xfId="0" applyFont="1" applyBorder="1" applyAlignment="1">
      <alignment horizontal="left" vertical="top"/>
    </xf>
    <xf numFmtId="41" fontId="7" fillId="0" borderId="15" xfId="1" applyFont="1" applyFill="1" applyBorder="1"/>
    <xf numFmtId="0" fontId="7" fillId="0" borderId="8" xfId="0" applyFont="1" applyBorder="1" applyAlignment="1">
      <alignment horizontal="left" vertical="center"/>
    </xf>
    <xf numFmtId="41" fontId="7" fillId="0" borderId="3" xfId="1" applyFont="1" applyBorder="1" applyAlignment="1">
      <alignment horizontal="left"/>
    </xf>
    <xf numFmtId="0" fontId="19" fillId="0" borderId="0" xfId="0" applyFont="1" applyAlignment="1">
      <alignment horizontal="left"/>
    </xf>
    <xf numFmtId="0" fontId="8" fillId="0" borderId="0" xfId="0" applyFont="1" applyAlignment="1">
      <alignment horizontal="center"/>
    </xf>
    <xf numFmtId="0" fontId="8" fillId="3" borderId="0" xfId="0" applyFont="1" applyFill="1" applyAlignment="1">
      <alignment horizontal="center"/>
    </xf>
    <xf numFmtId="0" fontId="15" fillId="0" borderId="0" xfId="0" applyFont="1" applyAlignment="1">
      <alignment horizontal="center"/>
    </xf>
    <xf numFmtId="0" fontId="8" fillId="0" borderId="2" xfId="0" applyFont="1" applyBorder="1" applyAlignment="1">
      <alignment horizontal="left" wrapText="1"/>
    </xf>
    <xf numFmtId="0" fontId="8" fillId="0" borderId="4" xfId="0" applyFont="1" applyBorder="1" applyAlignment="1">
      <alignment horizontal="left" wrapText="1"/>
    </xf>
    <xf numFmtId="41" fontId="8" fillId="0" borderId="2" xfId="1" applyFont="1" applyBorder="1" applyAlignment="1">
      <alignment horizontal="center"/>
    </xf>
    <xf numFmtId="41" fontId="8" fillId="0" borderId="4" xfId="1" applyFont="1" applyBorder="1" applyAlignment="1">
      <alignment horizontal="center"/>
    </xf>
    <xf numFmtId="0" fontId="7" fillId="0" borderId="0" xfId="0" applyFont="1" applyAlignment="1">
      <alignment horizontal="left" vertical="top" wrapText="1"/>
    </xf>
    <xf numFmtId="0" fontId="8" fillId="0" borderId="0" xfId="0" applyFont="1" applyAlignment="1">
      <alignment horizontal="left"/>
    </xf>
    <xf numFmtId="0" fontId="7" fillId="0" borderId="5" xfId="0" applyFont="1" applyBorder="1" applyAlignment="1">
      <alignment horizontal="left" vertical="center"/>
    </xf>
    <xf numFmtId="0" fontId="7" fillId="0" borderId="0" xfId="0" applyFont="1" applyAlignment="1">
      <alignment horizontal="left" wrapText="1"/>
    </xf>
    <xf numFmtId="0" fontId="8" fillId="0" borderId="0" xfId="0" applyFont="1" applyAlignment="1">
      <alignment horizontal="left" wrapText="1"/>
    </xf>
    <xf numFmtId="0" fontId="7" fillId="0" borderId="0" xfId="0" applyFont="1" applyAlignment="1">
      <alignment horizontal="justify" vertical="top" wrapText="1"/>
    </xf>
    <xf numFmtId="0" fontId="8" fillId="0" borderId="0" xfId="0" applyFont="1" applyAlignment="1">
      <alignment horizontal="left" vertical="center" wrapText="1"/>
    </xf>
    <xf numFmtId="0" fontId="7" fillId="0" borderId="0" xfId="0" applyFont="1" applyAlignment="1">
      <alignment horizontal="justify" wrapText="1"/>
    </xf>
    <xf numFmtId="0" fontId="8" fillId="0" borderId="5" xfId="0" applyFont="1" applyBorder="1" applyAlignment="1">
      <alignment horizontal="center" vertical="center"/>
    </xf>
    <xf numFmtId="0" fontId="15" fillId="0" borderId="0" xfId="0" applyFont="1" applyAlignment="1">
      <alignment horizontal="center" wrapText="1"/>
    </xf>
    <xf numFmtId="0" fontId="7" fillId="0" borderId="0" xfId="0" applyFont="1" applyAlignment="1">
      <alignment horizontal="justify" vertical="center" wrapText="1"/>
    </xf>
    <xf numFmtId="0" fontId="8" fillId="0" borderId="0" xfId="0" applyFont="1" applyAlignment="1">
      <alignment horizontal="left" vertical="center"/>
    </xf>
    <xf numFmtId="168" fontId="7" fillId="0" borderId="0" xfId="1" applyNumberFormat="1" applyFont="1" applyBorder="1" applyAlignment="1">
      <alignment horizontal="center"/>
    </xf>
    <xf numFmtId="0" fontId="8" fillId="0" borderId="5" xfId="0" applyFont="1" applyBorder="1" applyAlignment="1">
      <alignment horizontal="center" vertical="center" wrapText="1"/>
    </xf>
    <xf numFmtId="14" fontId="8" fillId="0" borderId="1" xfId="1" applyNumberFormat="1" applyFont="1" applyBorder="1" applyAlignment="1">
      <alignment horizontal="right"/>
    </xf>
    <xf numFmtId="14" fontId="8" fillId="0" borderId="7" xfId="1" applyNumberFormat="1" applyFont="1" applyBorder="1" applyAlignment="1">
      <alignment horizontal="right"/>
    </xf>
    <xf numFmtId="0" fontId="7" fillId="0" borderId="5" xfId="0" applyFont="1" applyBorder="1" applyAlignment="1">
      <alignment horizontal="left" vertical="center" wrapText="1"/>
    </xf>
    <xf numFmtId="168" fontId="7" fillId="0" borderId="6" xfId="1" applyNumberFormat="1" applyFont="1" applyBorder="1" applyAlignment="1">
      <alignment horizontal="center"/>
    </xf>
    <xf numFmtId="168" fontId="7" fillId="0" borderId="7" xfId="1" applyNumberFormat="1" applyFont="1" applyBorder="1" applyAlignment="1">
      <alignment horizontal="center"/>
    </xf>
    <xf numFmtId="0" fontId="7" fillId="0" borderId="0" xfId="0" applyFont="1" applyAlignment="1">
      <alignment horizontal="left" vertical="center" wrapText="1"/>
    </xf>
    <xf numFmtId="0" fontId="7" fillId="0" borderId="0" xfId="0" applyFont="1" applyAlignment="1">
      <alignment horizontal="left" vertical="center" wrapText="1"/>
    </xf>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4725-A22E-4417-B8DE-6025655D03C1}">
  <sheetPr>
    <tabColor theme="9" tint="0.39997558519241921"/>
  </sheetPr>
  <dimension ref="A1:H31"/>
  <sheetViews>
    <sheetView showGridLines="0" tabSelected="1" zoomScale="85" zoomScaleNormal="85" workbookViewId="0">
      <selection activeCell="C11" sqref="C11"/>
    </sheetView>
  </sheetViews>
  <sheetFormatPr baseColWidth="10" defaultColWidth="9.140625" defaultRowHeight="15" x14ac:dyDescent="0.25"/>
  <cols>
    <col min="1" max="1" width="3.5703125" style="1" customWidth="1"/>
    <col min="2" max="2" width="52.7109375" style="1" customWidth="1"/>
    <col min="3" max="3" width="21.5703125" style="1" bestFit="1" customWidth="1"/>
    <col min="4" max="4" width="20.28515625" style="1" bestFit="1" customWidth="1"/>
    <col min="5" max="5" width="3.5703125" style="1" customWidth="1"/>
    <col min="6" max="7" width="9.140625" style="1"/>
    <col min="8" max="8" width="16.42578125" style="1" bestFit="1" customWidth="1"/>
    <col min="9" max="16384" width="9.140625" style="1"/>
  </cols>
  <sheetData>
    <row r="1" spans="1:8" x14ac:dyDescent="0.25">
      <c r="A1" s="28" t="s">
        <v>51</v>
      </c>
    </row>
    <row r="2" spans="1:8" x14ac:dyDescent="0.25">
      <c r="B2" s="88" t="s">
        <v>100</v>
      </c>
      <c r="C2" s="88"/>
      <c r="D2" s="88"/>
    </row>
    <row r="3" spans="1:8" x14ac:dyDescent="0.25">
      <c r="B3" s="89" t="s">
        <v>41</v>
      </c>
      <c r="C3" s="89"/>
      <c r="D3" s="89"/>
    </row>
    <row r="4" spans="1:8" x14ac:dyDescent="0.25">
      <c r="B4" s="90" t="s">
        <v>153</v>
      </c>
      <c r="C4" s="90"/>
      <c r="D4" s="90"/>
    </row>
    <row r="5" spans="1:8" x14ac:dyDescent="0.25">
      <c r="B5" s="173" t="s">
        <v>53</v>
      </c>
      <c r="C5" s="173"/>
      <c r="D5" s="173"/>
    </row>
    <row r="7" spans="1:8" x14ac:dyDescent="0.25">
      <c r="B7" s="131" t="s">
        <v>0</v>
      </c>
      <c r="C7" s="132">
        <v>45838</v>
      </c>
      <c r="D7" s="132">
        <v>45473</v>
      </c>
      <c r="E7" s="91"/>
    </row>
    <row r="8" spans="1:8" x14ac:dyDescent="0.25">
      <c r="B8" s="136" t="s">
        <v>92</v>
      </c>
      <c r="C8" s="145">
        <v>528325467</v>
      </c>
      <c r="D8" s="146">
        <v>63755353</v>
      </c>
      <c r="E8" s="93"/>
    </row>
    <row r="9" spans="1:8" x14ac:dyDescent="0.25">
      <c r="B9" s="137" t="s">
        <v>93</v>
      </c>
      <c r="C9" s="147">
        <v>25919016942</v>
      </c>
      <c r="D9" s="148">
        <v>13448350596</v>
      </c>
      <c r="E9" s="93"/>
    </row>
    <row r="10" spans="1:8" x14ac:dyDescent="0.25">
      <c r="B10" s="137" t="s">
        <v>77</v>
      </c>
      <c r="C10" s="147">
        <v>0</v>
      </c>
      <c r="D10" s="148">
        <v>1362216944</v>
      </c>
      <c r="E10" s="93"/>
    </row>
    <row r="11" spans="1:8" x14ac:dyDescent="0.25">
      <c r="B11" s="137" t="s">
        <v>118</v>
      </c>
      <c r="C11" s="147">
        <v>1849952864</v>
      </c>
      <c r="D11" s="148">
        <v>844396849</v>
      </c>
      <c r="E11" s="130"/>
    </row>
    <row r="12" spans="1:8" x14ac:dyDescent="0.25">
      <c r="B12" s="44" t="s">
        <v>94</v>
      </c>
      <c r="C12" s="70">
        <v>166191704</v>
      </c>
      <c r="D12" s="148">
        <v>3297106</v>
      </c>
      <c r="E12" s="130"/>
      <c r="H12" s="59"/>
    </row>
    <row r="13" spans="1:8" x14ac:dyDescent="0.25">
      <c r="B13" s="133" t="s">
        <v>1</v>
      </c>
      <c r="C13" s="134">
        <f>SUM(C8:C12)</f>
        <v>28463486977</v>
      </c>
      <c r="D13" s="135">
        <f>SUM(D8:D12)</f>
        <v>15722016848</v>
      </c>
      <c r="E13" s="97"/>
    </row>
    <row r="14" spans="1:8" x14ac:dyDescent="0.25">
      <c r="B14" s="95" t="s">
        <v>2</v>
      </c>
      <c r="C14" s="96"/>
      <c r="D14" s="149"/>
      <c r="E14" s="97"/>
    </row>
    <row r="15" spans="1:8" x14ac:dyDescent="0.25">
      <c r="B15" s="92" t="s">
        <v>131</v>
      </c>
      <c r="C15" s="150">
        <v>17490588835</v>
      </c>
      <c r="D15" s="146">
        <v>5751580847</v>
      </c>
      <c r="E15" s="93"/>
    </row>
    <row r="16" spans="1:8" x14ac:dyDescent="0.25">
      <c r="B16" s="98" t="s">
        <v>127</v>
      </c>
      <c r="C16" s="151">
        <v>0</v>
      </c>
      <c r="D16" s="148">
        <v>700800000</v>
      </c>
      <c r="E16" s="93"/>
    </row>
    <row r="17" spans="2:5" x14ac:dyDescent="0.25">
      <c r="B17" s="98" t="s">
        <v>123</v>
      </c>
      <c r="C17" s="151">
        <v>15184802</v>
      </c>
      <c r="D17" s="148">
        <v>0</v>
      </c>
      <c r="E17" s="93"/>
    </row>
    <row r="18" spans="2:5" x14ac:dyDescent="0.25">
      <c r="B18" s="98" t="s">
        <v>119</v>
      </c>
      <c r="C18" s="151">
        <v>53866164</v>
      </c>
      <c r="D18" s="148">
        <v>27711173</v>
      </c>
      <c r="E18" s="93"/>
    </row>
    <row r="19" spans="2:5" x14ac:dyDescent="0.25">
      <c r="B19" s="98" t="s">
        <v>149</v>
      </c>
      <c r="C19" s="151">
        <v>2026636361</v>
      </c>
      <c r="D19" s="148">
        <v>0</v>
      </c>
      <c r="E19" s="93"/>
    </row>
    <row r="20" spans="2:5" x14ac:dyDescent="0.25">
      <c r="B20" s="94" t="s">
        <v>132</v>
      </c>
      <c r="C20" s="151">
        <v>651151830</v>
      </c>
      <c r="D20" s="148">
        <v>57903908</v>
      </c>
      <c r="E20" s="93"/>
    </row>
    <row r="21" spans="2:5" x14ac:dyDescent="0.25">
      <c r="B21" s="95" t="s">
        <v>40</v>
      </c>
      <c r="C21" s="96">
        <f>SUM(C15:C20)</f>
        <v>20237427992</v>
      </c>
      <c r="D21" s="149">
        <f>SUM(D15:D20)</f>
        <v>6537995928</v>
      </c>
      <c r="E21" s="93"/>
    </row>
    <row r="22" spans="2:5" x14ac:dyDescent="0.25">
      <c r="B22" s="95" t="s">
        <v>3</v>
      </c>
      <c r="C22" s="96">
        <f>+C13-C21</f>
        <v>8226058985</v>
      </c>
      <c r="D22" s="149">
        <f>+D13-D21</f>
        <v>9184020920</v>
      </c>
      <c r="E22" s="97"/>
    </row>
    <row r="23" spans="2:5" x14ac:dyDescent="0.25">
      <c r="B23" s="95" t="s">
        <v>4</v>
      </c>
      <c r="C23" s="96">
        <v>9500</v>
      </c>
      <c r="D23" s="149">
        <v>9500</v>
      </c>
      <c r="E23" s="99"/>
    </row>
    <row r="24" spans="2:5" x14ac:dyDescent="0.25">
      <c r="B24" s="95" t="s">
        <v>5</v>
      </c>
      <c r="C24" s="152">
        <v>865900.94578947371</v>
      </c>
      <c r="D24" s="149">
        <v>966739</v>
      </c>
      <c r="E24" s="99"/>
    </row>
    <row r="26" spans="2:5" x14ac:dyDescent="0.25">
      <c r="B26" s="172" t="s">
        <v>88</v>
      </c>
      <c r="C26" s="172"/>
      <c r="D26" s="172"/>
    </row>
    <row r="27" spans="2:5" x14ac:dyDescent="0.25">
      <c r="B27" s="37"/>
      <c r="C27" s="100"/>
      <c r="D27" s="59"/>
      <c r="E27" s="59"/>
    </row>
    <row r="28" spans="2:5" x14ac:dyDescent="0.25">
      <c r="C28" s="77"/>
      <c r="D28" s="77"/>
      <c r="E28" s="77"/>
    </row>
    <row r="29" spans="2:5" x14ac:dyDescent="0.25">
      <c r="C29" s="77"/>
      <c r="D29" s="77"/>
      <c r="E29" s="75"/>
    </row>
    <row r="30" spans="2:5" x14ac:dyDescent="0.25">
      <c r="C30" s="101"/>
      <c r="D30" s="77"/>
    </row>
    <row r="31" spans="2:5" x14ac:dyDescent="0.25">
      <c r="C31" s="102"/>
      <c r="D31" s="102"/>
    </row>
  </sheetData>
  <mergeCells count="2">
    <mergeCell ref="B26:D26"/>
    <mergeCell ref="B5:D5"/>
  </mergeCells>
  <hyperlinks>
    <hyperlink ref="A1" location="INDICE!A1" display="INDICE" xr:uid="{D012767D-BD93-40CB-9C7B-EBE1B4DAAA10}"/>
  </hyperlinks>
  <pageMargins left="0.7" right="0.7" top="0.75" bottom="0.75" header="0.3" footer="0.3"/>
  <pageSetup paperSize="9" orientation="portrait" r:id="rId1"/>
  <ignoredErrors>
    <ignoredError sqref="C13:D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5C0E-A733-4600-9C7C-D5B95AC6504C}">
  <sheetPr>
    <tabColor theme="9" tint="0.39997558519241921"/>
  </sheetPr>
  <dimension ref="A1:E23"/>
  <sheetViews>
    <sheetView showGridLines="0" workbookViewId="0">
      <selection activeCell="A6" sqref="A6"/>
    </sheetView>
  </sheetViews>
  <sheetFormatPr baseColWidth="10" defaultColWidth="11.42578125" defaultRowHeight="15" x14ac:dyDescent="0.25"/>
  <cols>
    <col min="1" max="1" width="3.5703125" style="1" customWidth="1"/>
    <col min="2" max="2" width="52.7109375" style="1" customWidth="1"/>
    <col min="3" max="4" width="18.7109375" style="1" customWidth="1"/>
    <col min="5" max="5" width="3.5703125" style="1" customWidth="1"/>
    <col min="6" max="16384" width="11.42578125" style="1"/>
  </cols>
  <sheetData>
    <row r="1" spans="1:5" x14ac:dyDescent="0.25">
      <c r="A1" s="28" t="s">
        <v>51</v>
      </c>
    </row>
    <row r="2" spans="1:5" x14ac:dyDescent="0.25">
      <c r="B2" s="174" t="str">
        <f>+EAN!B2</f>
        <v>FONDO DE INVERSIÓN INMOBILIARIO ORQUIDEAS</v>
      </c>
      <c r="C2" s="174"/>
      <c r="D2" s="174"/>
    </row>
    <row r="3" spans="1:5" x14ac:dyDescent="0.25">
      <c r="B3" s="175" t="s">
        <v>42</v>
      </c>
      <c r="C3" s="175"/>
      <c r="D3" s="175"/>
    </row>
    <row r="4" spans="1:5" x14ac:dyDescent="0.25">
      <c r="B4" s="173" t="str">
        <f>+EAN!B4</f>
        <v>Correspondiente al 30/06/2025 comparativo con el periodo 30/06/2024</v>
      </c>
      <c r="C4" s="173"/>
      <c r="D4" s="173"/>
    </row>
    <row r="5" spans="1:5" x14ac:dyDescent="0.25">
      <c r="B5" s="173" t="s">
        <v>53</v>
      </c>
      <c r="C5" s="173"/>
      <c r="D5" s="173"/>
    </row>
    <row r="7" spans="1:5" s="37" customFormat="1" x14ac:dyDescent="0.25">
      <c r="B7" s="78" t="s">
        <v>6</v>
      </c>
      <c r="C7" s="79">
        <f>+EAN!C7</f>
        <v>45838</v>
      </c>
      <c r="D7" s="79">
        <f>+EAN!D7</f>
        <v>45473</v>
      </c>
      <c r="E7" s="76"/>
    </row>
    <row r="8" spans="1:5" x14ac:dyDescent="0.25">
      <c r="B8" s="48" t="s">
        <v>133</v>
      </c>
      <c r="C8" s="51">
        <v>77560</v>
      </c>
      <c r="D8" s="50">
        <v>12751166</v>
      </c>
      <c r="E8" s="59"/>
    </row>
    <row r="9" spans="1:5" x14ac:dyDescent="0.25">
      <c r="B9" s="48" t="s">
        <v>120</v>
      </c>
      <c r="C9" s="51">
        <v>0</v>
      </c>
      <c r="D9" s="83">
        <v>0</v>
      </c>
    </row>
    <row r="10" spans="1:5" s="37" customFormat="1" x14ac:dyDescent="0.25">
      <c r="B10" s="68" t="s">
        <v>7</v>
      </c>
      <c r="C10" s="80"/>
      <c r="D10" s="80">
        <f>SUM(D8:D9)</f>
        <v>12751166</v>
      </c>
      <c r="E10" s="1"/>
    </row>
    <row r="11" spans="1:5" s="37" customFormat="1" x14ac:dyDescent="0.25">
      <c r="B11" s="86" t="s">
        <v>8</v>
      </c>
      <c r="C11" s="153"/>
      <c r="D11" s="153"/>
      <c r="E11" s="1"/>
    </row>
    <row r="12" spans="1:5" x14ac:dyDescent="0.25">
      <c r="B12" s="43" t="s">
        <v>151</v>
      </c>
      <c r="C12" s="50">
        <v>263774324</v>
      </c>
      <c r="D12" s="50">
        <v>145919539</v>
      </c>
    </row>
    <row r="13" spans="1:5" x14ac:dyDescent="0.25">
      <c r="B13" s="44" t="s">
        <v>97</v>
      </c>
      <c r="C13" s="51">
        <v>36955440</v>
      </c>
      <c r="D13" s="83">
        <v>9056749</v>
      </c>
    </row>
    <row r="14" spans="1:5" x14ac:dyDescent="0.25">
      <c r="B14" s="44" t="s">
        <v>56</v>
      </c>
      <c r="C14" s="51">
        <v>18000004</v>
      </c>
      <c r="D14" s="83">
        <v>3272728</v>
      </c>
    </row>
    <row r="15" spans="1:5" x14ac:dyDescent="0.25">
      <c r="B15" s="44" t="s">
        <v>134</v>
      </c>
      <c r="C15" s="51">
        <v>249344946</v>
      </c>
      <c r="D15" s="51">
        <v>4659546</v>
      </c>
    </row>
    <row r="16" spans="1:5" x14ac:dyDescent="0.25">
      <c r="B16" s="44" t="s">
        <v>139</v>
      </c>
      <c r="C16" s="51">
        <v>54750000</v>
      </c>
      <c r="D16" s="83">
        <v>0</v>
      </c>
    </row>
    <row r="17" spans="2:5" x14ac:dyDescent="0.25">
      <c r="B17" s="44" t="s">
        <v>140</v>
      </c>
      <c r="C17" s="51">
        <v>73469888</v>
      </c>
      <c r="D17" s="83">
        <v>0</v>
      </c>
    </row>
    <row r="18" spans="2:5" s="37" customFormat="1" x14ac:dyDescent="0.25">
      <c r="B18" s="68" t="s">
        <v>10</v>
      </c>
      <c r="C18" s="80">
        <f>SUM(C12:C17)</f>
        <v>696294602</v>
      </c>
      <c r="D18" s="80">
        <f>SUM(D12:D17)</f>
        <v>162908562</v>
      </c>
      <c r="E18" s="1"/>
    </row>
    <row r="19" spans="2:5" s="37" customFormat="1" x14ac:dyDescent="0.25">
      <c r="B19" s="68" t="s">
        <v>11</v>
      </c>
      <c r="C19" s="80">
        <f>+C10-C18</f>
        <v>-696294602</v>
      </c>
      <c r="D19" s="56">
        <f>+D10-D18</f>
        <v>-150157396</v>
      </c>
      <c r="E19" s="1"/>
    </row>
    <row r="20" spans="2:5" x14ac:dyDescent="0.25">
      <c r="C20" s="59"/>
    </row>
    <row r="21" spans="2:5" x14ac:dyDescent="0.25">
      <c r="B21" s="76" t="s">
        <v>88</v>
      </c>
      <c r="C21" s="76"/>
    </row>
    <row r="22" spans="2:5" x14ac:dyDescent="0.25">
      <c r="C22" s="59"/>
    </row>
    <row r="23" spans="2:5" x14ac:dyDescent="0.25">
      <c r="C23" s="59"/>
    </row>
  </sheetData>
  <mergeCells count="4">
    <mergeCell ref="B2:D2"/>
    <mergeCell ref="B3:D3"/>
    <mergeCell ref="B4:D4"/>
    <mergeCell ref="B5:D5"/>
  </mergeCells>
  <hyperlinks>
    <hyperlink ref="A1" location="INDICE!A1" display="INDICE" xr:uid="{3D312D16-D708-418E-B2F1-9B8D2295012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99475-722F-4BC9-8D14-E214482BA51E}">
  <sheetPr>
    <tabColor theme="9" tint="0.39997558519241921"/>
  </sheetPr>
  <dimension ref="A1:J22"/>
  <sheetViews>
    <sheetView showGridLines="0" workbookViewId="0">
      <selection activeCell="G9" sqref="G9"/>
    </sheetView>
  </sheetViews>
  <sheetFormatPr baseColWidth="10" defaultColWidth="11.42578125" defaultRowHeight="15" x14ac:dyDescent="0.25"/>
  <cols>
    <col min="1" max="1" width="3.5703125" style="1" customWidth="1"/>
    <col min="2" max="2" width="30.85546875" style="1" customWidth="1"/>
    <col min="3" max="4" width="20" style="1" customWidth="1"/>
    <col min="5" max="5" width="23.42578125" style="1" customWidth="1"/>
    <col min="6" max="6" width="3.5703125" style="1" customWidth="1"/>
    <col min="7" max="16384" width="11.42578125" style="1"/>
  </cols>
  <sheetData>
    <row r="1" spans="1:10" x14ac:dyDescent="0.25">
      <c r="A1" s="28" t="s">
        <v>51</v>
      </c>
    </row>
    <row r="2" spans="1:10" x14ac:dyDescent="0.25">
      <c r="B2" s="174" t="str">
        <f>+EIE!B2</f>
        <v>FONDO DE INVERSIÓN INMOBILIARIO ORQUIDEAS</v>
      </c>
      <c r="C2" s="174"/>
      <c r="D2" s="174"/>
      <c r="E2" s="174"/>
    </row>
    <row r="3" spans="1:10" x14ac:dyDescent="0.25">
      <c r="B3" s="175" t="s">
        <v>43</v>
      </c>
      <c r="C3" s="175"/>
      <c r="D3" s="175"/>
      <c r="E3" s="175"/>
    </row>
    <row r="4" spans="1:10" x14ac:dyDescent="0.25">
      <c r="B4" s="173" t="str">
        <f>+EAN!B4</f>
        <v>Correspondiente al 30/06/2025 comparativo con el periodo 30/06/2024</v>
      </c>
      <c r="C4" s="173"/>
      <c r="D4" s="173"/>
      <c r="E4" s="173"/>
    </row>
    <row r="5" spans="1:10" x14ac:dyDescent="0.25">
      <c r="B5" s="173" t="s">
        <v>53</v>
      </c>
      <c r="C5" s="173"/>
      <c r="D5" s="173"/>
      <c r="E5" s="173"/>
    </row>
    <row r="7" spans="1:10" x14ac:dyDescent="0.25">
      <c r="B7" s="78" t="s">
        <v>12</v>
      </c>
      <c r="C7" s="78" t="s">
        <v>13</v>
      </c>
      <c r="D7" s="78" t="s">
        <v>14</v>
      </c>
      <c r="E7" s="79" t="s">
        <v>114</v>
      </c>
    </row>
    <row r="8" spans="1:10" x14ac:dyDescent="0.25">
      <c r="B8" s="68" t="s">
        <v>15</v>
      </c>
      <c r="C8" s="80">
        <v>9334178316</v>
      </c>
      <c r="D8" s="80">
        <v>-411902289</v>
      </c>
      <c r="E8" s="80">
        <v>8922276027</v>
      </c>
      <c r="G8" s="81"/>
      <c r="H8" s="81"/>
      <c r="I8" s="81"/>
      <c r="J8" s="40"/>
    </row>
    <row r="9" spans="1:10" x14ac:dyDescent="0.25">
      <c r="B9" s="82" t="s">
        <v>16</v>
      </c>
      <c r="C9" s="50"/>
      <c r="D9" s="50"/>
      <c r="E9" s="50"/>
    </row>
    <row r="10" spans="1:10" x14ac:dyDescent="0.25">
      <c r="B10" s="48" t="s">
        <v>17</v>
      </c>
      <c r="C10" s="83"/>
      <c r="D10" s="51"/>
      <c r="E10" s="51"/>
    </row>
    <row r="11" spans="1:10" x14ac:dyDescent="0.25">
      <c r="B11" s="48" t="s">
        <v>18</v>
      </c>
      <c r="C11" s="83">
        <v>0</v>
      </c>
      <c r="D11" s="51"/>
      <c r="E11" s="51"/>
    </row>
    <row r="12" spans="1:10" x14ac:dyDescent="0.25">
      <c r="B12" s="84" t="s">
        <v>19</v>
      </c>
      <c r="C12" s="85">
        <f>+C10+C11</f>
        <v>0</v>
      </c>
      <c r="D12" s="52"/>
      <c r="E12" s="52"/>
    </row>
    <row r="13" spans="1:10" x14ac:dyDescent="0.25">
      <c r="B13" s="176" t="s">
        <v>20</v>
      </c>
      <c r="C13" s="178">
        <v>8922276027</v>
      </c>
      <c r="D13" s="178">
        <v>-696217042</v>
      </c>
      <c r="E13" s="82" t="s">
        <v>154</v>
      </c>
    </row>
    <row r="14" spans="1:10" x14ac:dyDescent="0.25">
      <c r="B14" s="177"/>
      <c r="C14" s="179"/>
      <c r="D14" s="179"/>
      <c r="E14" s="80">
        <f>+C13+D13</f>
        <v>8226058985</v>
      </c>
    </row>
    <row r="16" spans="1:10" x14ac:dyDescent="0.25">
      <c r="B16" s="172" t="s">
        <v>88</v>
      </c>
      <c r="C16" s="172"/>
      <c r="D16" s="172"/>
      <c r="E16" s="172"/>
    </row>
    <row r="17" spans="3:5" x14ac:dyDescent="0.25">
      <c r="D17" s="59"/>
      <c r="E17" s="59"/>
    </row>
    <row r="18" spans="3:5" x14ac:dyDescent="0.25">
      <c r="D18" s="59"/>
    </row>
    <row r="19" spans="3:5" x14ac:dyDescent="0.25">
      <c r="C19" s="77"/>
    </row>
    <row r="20" spans="3:5" x14ac:dyDescent="0.25">
      <c r="C20" s="77"/>
    </row>
    <row r="21" spans="3:5" x14ac:dyDescent="0.25">
      <c r="C21" s="77"/>
    </row>
    <row r="22" spans="3:5" x14ac:dyDescent="0.25">
      <c r="C22" s="59"/>
      <c r="D22" s="59"/>
    </row>
  </sheetData>
  <mergeCells count="8">
    <mergeCell ref="B2:E2"/>
    <mergeCell ref="B3:E3"/>
    <mergeCell ref="B4:E4"/>
    <mergeCell ref="B5:E5"/>
    <mergeCell ref="B16:E16"/>
    <mergeCell ref="B13:B14"/>
    <mergeCell ref="C13:C14"/>
    <mergeCell ref="D13:D14"/>
  </mergeCells>
  <hyperlinks>
    <hyperlink ref="A1" location="INDICE!A1" display="INDICE" xr:uid="{37C0860B-A200-43BA-BF9F-F5CECDCB330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2DB50-65C0-426D-A01D-F1411BABFB4E}">
  <sheetPr>
    <tabColor theme="9" tint="0.39997558519241921"/>
  </sheetPr>
  <dimension ref="A1:D33"/>
  <sheetViews>
    <sheetView showGridLines="0" workbookViewId="0">
      <selection activeCell="C22" sqref="C22"/>
    </sheetView>
  </sheetViews>
  <sheetFormatPr baseColWidth="10" defaultColWidth="11.42578125" defaultRowHeight="15" x14ac:dyDescent="0.25"/>
  <cols>
    <col min="1" max="1" width="3.5703125" style="1" customWidth="1"/>
    <col min="2" max="2" width="59" style="1" customWidth="1"/>
    <col min="3" max="3" width="21.140625" style="1" bestFit="1" customWidth="1"/>
    <col min="4" max="4" width="23.85546875" style="1" bestFit="1" customWidth="1"/>
    <col min="5" max="5" width="3.5703125" style="1" customWidth="1"/>
    <col min="6" max="16384" width="11.42578125" style="1"/>
  </cols>
  <sheetData>
    <row r="1" spans="1:4" x14ac:dyDescent="0.25">
      <c r="A1" s="28" t="s">
        <v>51</v>
      </c>
    </row>
    <row r="2" spans="1:4" x14ac:dyDescent="0.25">
      <c r="B2" s="174" t="str">
        <f>+EVA!B2</f>
        <v>FONDO DE INVERSIÓN INMOBILIARIO ORQUIDEAS</v>
      </c>
      <c r="C2" s="174"/>
      <c r="D2" s="174"/>
    </row>
    <row r="3" spans="1:4" x14ac:dyDescent="0.25">
      <c r="B3" s="175" t="s">
        <v>44</v>
      </c>
      <c r="C3" s="175"/>
      <c r="D3" s="175"/>
    </row>
    <row r="4" spans="1:4" x14ac:dyDescent="0.25">
      <c r="B4" s="173" t="str">
        <f>+EIE!B4</f>
        <v>Correspondiente al 30/06/2025 comparativo con el periodo 30/06/2024</v>
      </c>
      <c r="C4" s="173"/>
      <c r="D4" s="173"/>
    </row>
    <row r="5" spans="1:4" x14ac:dyDescent="0.25">
      <c r="B5" s="173" t="str">
        <f>+EVA!B5</f>
        <v>En Gs.</v>
      </c>
      <c r="C5" s="173"/>
      <c r="D5" s="173"/>
    </row>
    <row r="7" spans="1:4" s="37" customFormat="1" x14ac:dyDescent="0.25">
      <c r="B7" s="33" t="s">
        <v>21</v>
      </c>
      <c r="C7" s="34">
        <f>+EIE!C7</f>
        <v>45838</v>
      </c>
      <c r="D7" s="34">
        <f>+EIE!D7</f>
        <v>45473</v>
      </c>
    </row>
    <row r="8" spans="1:4" s="37" customFormat="1" x14ac:dyDescent="0.25">
      <c r="B8" s="68" t="s">
        <v>30</v>
      </c>
      <c r="C8" s="80">
        <v>71125696</v>
      </c>
      <c r="D8" s="80">
        <v>790062350</v>
      </c>
    </row>
    <row r="9" spans="1:4" s="37" customFormat="1" x14ac:dyDescent="0.25">
      <c r="B9" s="69" t="s">
        <v>22</v>
      </c>
      <c r="C9" s="159"/>
      <c r="D9" s="157"/>
    </row>
    <row r="10" spans="1:4" s="37" customFormat="1" x14ac:dyDescent="0.25">
      <c r="B10" s="69" t="s">
        <v>23</v>
      </c>
      <c r="C10" s="159"/>
      <c r="D10" s="103"/>
    </row>
    <row r="11" spans="1:4" x14ac:dyDescent="0.25">
      <c r="B11" s="44" t="s">
        <v>121</v>
      </c>
      <c r="C11" s="70">
        <v>77560</v>
      </c>
      <c r="D11" s="51">
        <v>0</v>
      </c>
    </row>
    <row r="12" spans="1:4" x14ac:dyDescent="0.25">
      <c r="B12" s="44" t="s">
        <v>146</v>
      </c>
      <c r="C12" s="70">
        <v>0</v>
      </c>
      <c r="D12" s="51">
        <v>12751166</v>
      </c>
    </row>
    <row r="13" spans="1:4" x14ac:dyDescent="0.25">
      <c r="B13" s="44" t="s">
        <v>122</v>
      </c>
      <c r="C13" s="70">
        <v>-4315545063</v>
      </c>
      <c r="D13" s="83">
        <v>-1831008365</v>
      </c>
    </row>
    <row r="14" spans="1:4" x14ac:dyDescent="0.25">
      <c r="B14" s="44" t="s">
        <v>57</v>
      </c>
      <c r="C14" s="70">
        <v>-1526765442</v>
      </c>
      <c r="D14" s="83">
        <v>-16879023</v>
      </c>
    </row>
    <row r="15" spans="1:4" x14ac:dyDescent="0.25">
      <c r="B15" s="44" t="s">
        <v>77</v>
      </c>
      <c r="C15" s="70">
        <v>1061761258</v>
      </c>
      <c r="D15" s="51">
        <v>-72514585</v>
      </c>
    </row>
    <row r="16" spans="1:4" s="37" customFormat="1" x14ac:dyDescent="0.25">
      <c r="B16" s="71" t="s">
        <v>24</v>
      </c>
      <c r="C16" s="160"/>
      <c r="D16" s="103"/>
    </row>
    <row r="17" spans="2:4" x14ac:dyDescent="0.25">
      <c r="B17" s="44" t="s">
        <v>31</v>
      </c>
      <c r="C17" s="70">
        <v>-250371502</v>
      </c>
      <c r="D17" s="51">
        <v>-143799183</v>
      </c>
    </row>
    <row r="18" spans="2:4" x14ac:dyDescent="0.25">
      <c r="B18" s="44" t="s">
        <v>145</v>
      </c>
      <c r="C18" s="70">
        <v>0</v>
      </c>
      <c r="D18" s="51">
        <v>0</v>
      </c>
    </row>
    <row r="19" spans="2:4" s="31" customFormat="1" ht="30" x14ac:dyDescent="0.25">
      <c r="B19" s="72" t="s">
        <v>25</v>
      </c>
      <c r="C19" s="161">
        <f>SUM(C9:C17)</f>
        <v>-5030843189</v>
      </c>
      <c r="D19" s="104">
        <f>SUM(D9:D18)</f>
        <v>-2051449990</v>
      </c>
    </row>
    <row r="20" spans="2:4" ht="6.75" customHeight="1" x14ac:dyDescent="0.25">
      <c r="B20" s="44"/>
      <c r="C20" s="70"/>
      <c r="D20" s="50"/>
    </row>
    <row r="21" spans="2:4" s="37" customFormat="1" x14ac:dyDescent="0.25">
      <c r="B21" s="69" t="s">
        <v>26</v>
      </c>
      <c r="C21" s="159"/>
      <c r="D21" s="103"/>
    </row>
    <row r="22" spans="2:4" x14ac:dyDescent="0.25">
      <c r="B22" s="44" t="s">
        <v>27</v>
      </c>
      <c r="C22" s="70">
        <v>0</v>
      </c>
      <c r="D22" s="51">
        <v>0</v>
      </c>
    </row>
    <row r="23" spans="2:4" x14ac:dyDescent="0.25">
      <c r="B23" s="44" t="s">
        <v>55</v>
      </c>
      <c r="C23" s="70">
        <v>5488042960</v>
      </c>
      <c r="D23" s="83">
        <v>1325142993</v>
      </c>
    </row>
    <row r="24" spans="2:4" x14ac:dyDescent="0.25">
      <c r="B24" s="44" t="s">
        <v>17</v>
      </c>
      <c r="C24" s="70">
        <v>0</v>
      </c>
      <c r="D24" s="55">
        <v>0</v>
      </c>
    </row>
    <row r="25" spans="2:4" s="29" customFormat="1" ht="30" x14ac:dyDescent="0.25">
      <c r="B25" s="73" t="s">
        <v>28</v>
      </c>
      <c r="C25" s="104">
        <f>SUM(C22:C24)</f>
        <v>5488042960</v>
      </c>
      <c r="D25" s="113">
        <f>SUM(D22:D24)</f>
        <v>1325142993</v>
      </c>
    </row>
    <row r="26" spans="2:4" ht="6.75" customHeight="1" x14ac:dyDescent="0.25">
      <c r="B26" s="44"/>
      <c r="C26" s="77"/>
      <c r="D26" s="158"/>
    </row>
    <row r="27" spans="2:4" s="37" customFormat="1" x14ac:dyDescent="0.25">
      <c r="B27" s="68" t="s">
        <v>29</v>
      </c>
      <c r="C27" s="74">
        <f>+C8+C19+C25</f>
        <v>528325467</v>
      </c>
      <c r="D27" s="74">
        <f>+D8+D19+D25</f>
        <v>63755353</v>
      </c>
    </row>
    <row r="28" spans="2:4" x14ac:dyDescent="0.25">
      <c r="D28" s="77"/>
    </row>
    <row r="29" spans="2:4" x14ac:dyDescent="0.25">
      <c r="B29" s="172" t="s">
        <v>87</v>
      </c>
      <c r="C29" s="172"/>
      <c r="D29" s="172"/>
    </row>
    <row r="30" spans="2:4" x14ac:dyDescent="0.25">
      <c r="D30" s="75"/>
    </row>
    <row r="31" spans="2:4" x14ac:dyDescent="0.25">
      <c r="D31" s="59"/>
    </row>
    <row r="32" spans="2:4" x14ac:dyDescent="0.25">
      <c r="D32" s="77"/>
    </row>
    <row r="33" spans="4:4" x14ac:dyDescent="0.25">
      <c r="D33" s="77"/>
    </row>
  </sheetData>
  <mergeCells count="5">
    <mergeCell ref="B2:D2"/>
    <mergeCell ref="B3:D3"/>
    <mergeCell ref="B4:D4"/>
    <mergeCell ref="B5:D5"/>
    <mergeCell ref="B29:D29"/>
  </mergeCells>
  <hyperlinks>
    <hyperlink ref="A1" location="INDICE!A1" display="INDICE" xr:uid="{1DF3464F-69F6-4EBF-B426-D66A3EBFD213}"/>
  </hyperlinks>
  <pageMargins left="0.7" right="0.7" top="0.75" bottom="0.75" header="0.3" footer="0.3"/>
  <ignoredErrors>
    <ignoredError sqref="C19:D1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36F5-4BA8-4607-A3AA-5C29852E00AC}">
  <sheetPr>
    <tabColor theme="9" tint="0.39997558519241921"/>
  </sheetPr>
  <dimension ref="A1:J210"/>
  <sheetViews>
    <sheetView showGridLines="0" topLeftCell="A190" zoomScale="85" zoomScaleNormal="85" workbookViewId="0">
      <selection activeCell="C219" sqref="C219"/>
    </sheetView>
  </sheetViews>
  <sheetFormatPr baseColWidth="10" defaultColWidth="11.42578125" defaultRowHeight="15" x14ac:dyDescent="0.25"/>
  <cols>
    <col min="1" max="1" width="3.5703125" style="1" customWidth="1"/>
    <col min="2" max="2" width="48.42578125" style="1" bestFit="1" customWidth="1"/>
    <col min="3" max="6" width="19.28515625" style="1" customWidth="1"/>
    <col min="7" max="7" width="18" style="1" bestFit="1" customWidth="1"/>
    <col min="8" max="8" width="17.42578125" style="1" bestFit="1" customWidth="1"/>
    <col min="9" max="9" width="17.7109375" style="1" bestFit="1" customWidth="1"/>
    <col min="10" max="16384" width="11.42578125" style="1"/>
  </cols>
  <sheetData>
    <row r="1" spans="1:6" x14ac:dyDescent="0.25">
      <c r="A1" s="28" t="s">
        <v>51</v>
      </c>
    </row>
    <row r="2" spans="1:6" x14ac:dyDescent="0.25">
      <c r="B2" s="174" t="s">
        <v>100</v>
      </c>
      <c r="C2" s="174"/>
      <c r="D2" s="174"/>
      <c r="E2" s="174"/>
      <c r="F2" s="174"/>
    </row>
    <row r="3" spans="1:6" x14ac:dyDescent="0.25">
      <c r="B3" s="189" t="s">
        <v>45</v>
      </c>
      <c r="C3" s="189"/>
      <c r="D3" s="189"/>
      <c r="E3" s="189"/>
      <c r="F3" s="189"/>
    </row>
    <row r="4" spans="1:6" x14ac:dyDescent="0.25">
      <c r="B4" s="184" t="s">
        <v>46</v>
      </c>
      <c r="C4" s="184"/>
      <c r="D4" s="184"/>
      <c r="E4" s="184"/>
      <c r="F4" s="184"/>
    </row>
    <row r="5" spans="1:6" ht="16.5" customHeight="1" x14ac:dyDescent="0.25">
      <c r="B5" s="190" t="s">
        <v>106</v>
      </c>
      <c r="C5" s="190"/>
      <c r="D5" s="190"/>
      <c r="E5" s="190"/>
      <c r="F5" s="190"/>
    </row>
    <row r="6" spans="1:6" x14ac:dyDescent="0.25">
      <c r="B6" s="190"/>
      <c r="C6" s="190"/>
      <c r="D6" s="190"/>
      <c r="E6" s="190"/>
      <c r="F6" s="190"/>
    </row>
    <row r="7" spans="1:6" x14ac:dyDescent="0.25">
      <c r="B7" s="190"/>
      <c r="C7" s="190"/>
      <c r="D7" s="190"/>
      <c r="E7" s="190"/>
      <c r="F7" s="190"/>
    </row>
    <row r="8" spans="1:6" x14ac:dyDescent="0.25">
      <c r="B8" s="190"/>
      <c r="C8" s="190"/>
      <c r="D8" s="190"/>
      <c r="E8" s="190"/>
      <c r="F8" s="190"/>
    </row>
    <row r="9" spans="1:6" x14ac:dyDescent="0.25">
      <c r="B9" s="190"/>
      <c r="C9" s="190"/>
      <c r="D9" s="190"/>
      <c r="E9" s="190"/>
      <c r="F9" s="190"/>
    </row>
    <row r="10" spans="1:6" x14ac:dyDescent="0.25">
      <c r="B10" s="190"/>
      <c r="C10" s="190"/>
      <c r="D10" s="190"/>
      <c r="E10" s="190"/>
      <c r="F10" s="190"/>
    </row>
    <row r="11" spans="1:6" x14ac:dyDescent="0.25">
      <c r="B11" s="190"/>
      <c r="C11" s="190"/>
      <c r="D11" s="190"/>
      <c r="E11" s="190"/>
      <c r="F11" s="190"/>
    </row>
    <row r="12" spans="1:6" x14ac:dyDescent="0.25">
      <c r="B12" s="190"/>
      <c r="C12" s="190"/>
      <c r="D12" s="190"/>
      <c r="E12" s="190"/>
      <c r="F12" s="190"/>
    </row>
    <row r="13" spans="1:6" x14ac:dyDescent="0.25">
      <c r="B13" s="190"/>
      <c r="C13" s="190"/>
      <c r="D13" s="190"/>
      <c r="E13" s="190"/>
      <c r="F13" s="190"/>
    </row>
    <row r="14" spans="1:6" x14ac:dyDescent="0.25">
      <c r="B14" s="190"/>
      <c r="C14" s="190"/>
      <c r="D14" s="190"/>
      <c r="E14" s="190"/>
      <c r="F14" s="190"/>
    </row>
    <row r="15" spans="1:6" x14ac:dyDescent="0.25">
      <c r="B15" s="190"/>
      <c r="C15" s="190"/>
      <c r="D15" s="190"/>
      <c r="E15" s="190"/>
      <c r="F15" s="190"/>
    </row>
    <row r="16" spans="1:6" x14ac:dyDescent="0.25">
      <c r="B16" s="190"/>
      <c r="C16" s="190"/>
      <c r="D16" s="190"/>
      <c r="E16" s="190"/>
      <c r="F16" s="190"/>
    </row>
    <row r="17" spans="2:6" x14ac:dyDescent="0.25">
      <c r="B17" s="190"/>
      <c r="C17" s="190"/>
      <c r="D17" s="190"/>
      <c r="E17" s="190"/>
      <c r="F17" s="190"/>
    </row>
    <row r="18" spans="2:6" ht="45.75" customHeight="1" x14ac:dyDescent="0.25">
      <c r="B18" s="190"/>
      <c r="C18" s="190"/>
      <c r="D18" s="190"/>
      <c r="E18" s="190"/>
      <c r="F18" s="190"/>
    </row>
    <row r="20" spans="2:6" x14ac:dyDescent="0.25">
      <c r="B20" s="184" t="s">
        <v>47</v>
      </c>
      <c r="C20" s="184"/>
      <c r="D20" s="184"/>
      <c r="E20" s="184"/>
      <c r="F20" s="184"/>
    </row>
    <row r="22" spans="2:6" x14ac:dyDescent="0.25">
      <c r="B22" s="184" t="s">
        <v>48</v>
      </c>
      <c r="C22" s="184"/>
      <c r="D22" s="184"/>
      <c r="E22" s="184"/>
      <c r="F22" s="184"/>
    </row>
    <row r="23" spans="2:6" x14ac:dyDescent="0.25">
      <c r="B23" s="185" t="s">
        <v>89</v>
      </c>
      <c r="C23" s="185"/>
      <c r="D23" s="185"/>
      <c r="E23" s="185"/>
      <c r="F23" s="185"/>
    </row>
    <row r="24" spans="2:6" x14ac:dyDescent="0.25">
      <c r="B24" s="185"/>
      <c r="C24" s="185"/>
      <c r="D24" s="185"/>
      <c r="E24" s="185"/>
      <c r="F24" s="185"/>
    </row>
    <row r="25" spans="2:6" x14ac:dyDescent="0.25">
      <c r="B25" s="185"/>
      <c r="C25" s="185"/>
      <c r="D25" s="185"/>
      <c r="E25" s="185"/>
      <c r="F25" s="185"/>
    </row>
    <row r="26" spans="2:6" x14ac:dyDescent="0.25">
      <c r="B26" s="185"/>
      <c r="C26" s="185"/>
      <c r="D26" s="185"/>
      <c r="E26" s="185"/>
      <c r="F26" s="185"/>
    </row>
    <row r="27" spans="2:6" x14ac:dyDescent="0.25">
      <c r="B27" s="185"/>
      <c r="C27" s="185"/>
      <c r="D27" s="185"/>
      <c r="E27" s="185"/>
      <c r="F27" s="185"/>
    </row>
    <row r="28" spans="2:6" x14ac:dyDescent="0.25">
      <c r="B28" s="185"/>
      <c r="C28" s="185"/>
      <c r="D28" s="185"/>
      <c r="E28" s="185"/>
      <c r="F28" s="185"/>
    </row>
    <row r="29" spans="2:6" x14ac:dyDescent="0.25">
      <c r="B29" s="185"/>
      <c r="C29" s="185"/>
      <c r="D29" s="185"/>
      <c r="E29" s="185"/>
      <c r="F29" s="185"/>
    </row>
    <row r="30" spans="2:6" x14ac:dyDescent="0.25">
      <c r="B30" s="185"/>
      <c r="C30" s="185"/>
      <c r="D30" s="185"/>
      <c r="E30" s="185"/>
      <c r="F30" s="185"/>
    </row>
    <row r="31" spans="2:6" x14ac:dyDescent="0.25">
      <c r="B31" s="185"/>
      <c r="C31" s="185"/>
      <c r="D31" s="185"/>
      <c r="E31" s="185"/>
      <c r="F31" s="185"/>
    </row>
    <row r="32" spans="2:6" x14ac:dyDescent="0.25">
      <c r="B32" s="185"/>
      <c r="C32" s="185"/>
      <c r="D32" s="185"/>
      <c r="E32" s="185"/>
      <c r="F32" s="185"/>
    </row>
    <row r="33" spans="2:6" x14ac:dyDescent="0.25">
      <c r="B33" s="185"/>
      <c r="C33" s="185"/>
      <c r="D33" s="185"/>
      <c r="E33" s="185"/>
      <c r="F33" s="185"/>
    </row>
    <row r="34" spans="2:6" x14ac:dyDescent="0.25">
      <c r="B34" s="185"/>
      <c r="C34" s="185"/>
      <c r="D34" s="185"/>
      <c r="E34" s="185"/>
      <c r="F34" s="185"/>
    </row>
    <row r="35" spans="2:6" x14ac:dyDescent="0.25">
      <c r="B35" s="185"/>
      <c r="C35" s="185"/>
      <c r="D35" s="185"/>
      <c r="E35" s="185"/>
      <c r="F35" s="185"/>
    </row>
    <row r="36" spans="2:6" x14ac:dyDescent="0.25">
      <c r="B36" s="185"/>
      <c r="C36" s="185"/>
      <c r="D36" s="185"/>
      <c r="E36" s="185"/>
      <c r="F36" s="185"/>
    </row>
    <row r="37" spans="2:6" x14ac:dyDescent="0.25">
      <c r="B37" s="185"/>
      <c r="C37" s="185"/>
      <c r="D37" s="185"/>
      <c r="E37" s="185"/>
      <c r="F37" s="185"/>
    </row>
    <row r="38" spans="2:6" x14ac:dyDescent="0.25">
      <c r="B38" s="185"/>
      <c r="C38" s="185"/>
      <c r="D38" s="185"/>
      <c r="E38" s="185"/>
      <c r="F38" s="185"/>
    </row>
    <row r="39" spans="2:6" x14ac:dyDescent="0.25">
      <c r="B39" s="185"/>
      <c r="C39" s="185"/>
      <c r="D39" s="185"/>
      <c r="E39" s="185"/>
      <c r="F39" s="185"/>
    </row>
    <row r="40" spans="2:6" x14ac:dyDescent="0.25">
      <c r="B40" s="185"/>
      <c r="C40" s="185"/>
      <c r="D40" s="185"/>
      <c r="E40" s="185"/>
      <c r="F40" s="185"/>
    </row>
    <row r="41" spans="2:6" x14ac:dyDescent="0.25">
      <c r="B41" s="185"/>
      <c r="C41" s="185"/>
      <c r="D41" s="185"/>
      <c r="E41" s="185"/>
      <c r="F41" s="185"/>
    </row>
    <row r="42" spans="2:6" x14ac:dyDescent="0.25">
      <c r="B42" s="185"/>
      <c r="C42" s="185"/>
      <c r="D42" s="185"/>
      <c r="E42" s="185"/>
      <c r="F42" s="185"/>
    </row>
    <row r="43" spans="2:6" x14ac:dyDescent="0.25">
      <c r="B43" s="185"/>
      <c r="C43" s="185"/>
      <c r="D43" s="185"/>
      <c r="E43" s="185"/>
      <c r="F43" s="185"/>
    </row>
    <row r="44" spans="2:6" x14ac:dyDescent="0.25">
      <c r="B44" s="185"/>
      <c r="C44" s="185"/>
      <c r="D44" s="185"/>
      <c r="E44" s="185"/>
      <c r="F44" s="185"/>
    </row>
    <row r="45" spans="2:6" x14ac:dyDescent="0.25">
      <c r="B45" s="185"/>
      <c r="C45" s="185"/>
      <c r="D45" s="185"/>
      <c r="E45" s="185"/>
      <c r="F45" s="185"/>
    </row>
    <row r="46" spans="2:6" x14ac:dyDescent="0.25">
      <c r="B46" s="185"/>
      <c r="C46" s="185"/>
      <c r="D46" s="185"/>
      <c r="E46" s="185"/>
      <c r="F46" s="185"/>
    </row>
    <row r="47" spans="2:6" x14ac:dyDescent="0.25">
      <c r="B47" s="185"/>
      <c r="C47" s="185"/>
      <c r="D47" s="185"/>
      <c r="E47" s="185"/>
      <c r="F47" s="185"/>
    </row>
    <row r="48" spans="2:6" x14ac:dyDescent="0.25">
      <c r="B48" s="185"/>
      <c r="C48" s="185"/>
      <c r="D48" s="185"/>
      <c r="E48" s="185"/>
      <c r="F48" s="185"/>
    </row>
    <row r="49" spans="2:6" x14ac:dyDescent="0.25">
      <c r="B49" s="185"/>
      <c r="C49" s="185"/>
      <c r="D49" s="185"/>
      <c r="E49" s="185"/>
      <c r="F49" s="185"/>
    </row>
    <row r="50" spans="2:6" x14ac:dyDescent="0.25">
      <c r="B50" s="185"/>
      <c r="C50" s="185"/>
      <c r="D50" s="185"/>
      <c r="E50" s="185"/>
      <c r="F50" s="185"/>
    </row>
    <row r="51" spans="2:6" x14ac:dyDescent="0.25">
      <c r="B51" s="184" t="s">
        <v>60</v>
      </c>
      <c r="C51" s="184"/>
      <c r="D51" s="184"/>
      <c r="E51" s="184"/>
      <c r="F51" s="184"/>
    </row>
    <row r="52" spans="2:6" x14ac:dyDescent="0.25">
      <c r="B52" s="185" t="s">
        <v>96</v>
      </c>
      <c r="C52" s="185"/>
      <c r="D52" s="185"/>
      <c r="E52" s="185"/>
      <c r="F52" s="185"/>
    </row>
    <row r="53" spans="2:6" x14ac:dyDescent="0.25">
      <c r="B53" s="185"/>
      <c r="C53" s="185"/>
      <c r="D53" s="185"/>
      <c r="E53" s="185"/>
      <c r="F53" s="185"/>
    </row>
    <row r="54" spans="2:6" x14ac:dyDescent="0.25">
      <c r="B54" s="30"/>
      <c r="C54" s="30"/>
      <c r="D54" s="30"/>
      <c r="E54" s="30"/>
      <c r="F54" s="30"/>
    </row>
    <row r="55" spans="2:6" x14ac:dyDescent="0.25">
      <c r="B55" s="186" t="s">
        <v>61</v>
      </c>
      <c r="C55" s="186"/>
      <c r="D55" s="186"/>
      <c r="E55" s="186"/>
      <c r="F55" s="186"/>
    </row>
    <row r="57" spans="2:6" x14ac:dyDescent="0.25">
      <c r="B57" s="185" t="s">
        <v>102</v>
      </c>
      <c r="C57" s="185"/>
      <c r="D57" s="185"/>
      <c r="E57" s="185"/>
      <c r="F57" s="185"/>
    </row>
    <row r="58" spans="2:6" x14ac:dyDescent="0.25">
      <c r="B58" s="185"/>
      <c r="C58" s="185"/>
      <c r="D58" s="185"/>
      <c r="E58" s="185"/>
      <c r="F58" s="185"/>
    </row>
    <row r="59" spans="2:6" ht="27" customHeight="1" x14ac:dyDescent="0.25">
      <c r="B59" s="185"/>
      <c r="C59" s="185"/>
      <c r="D59" s="185"/>
      <c r="E59" s="185"/>
      <c r="F59" s="185"/>
    </row>
    <row r="60" spans="2:6" x14ac:dyDescent="0.25">
      <c r="B60" s="185" t="s">
        <v>155</v>
      </c>
      <c r="C60" s="185"/>
      <c r="D60" s="185"/>
      <c r="E60" s="185"/>
      <c r="F60" s="185"/>
    </row>
    <row r="61" spans="2:6" ht="24" customHeight="1" x14ac:dyDescent="0.25">
      <c r="B61" s="185"/>
      <c r="C61" s="185"/>
      <c r="D61" s="185"/>
      <c r="E61" s="185"/>
      <c r="F61" s="185"/>
    </row>
    <row r="62" spans="2:6" x14ac:dyDescent="0.25">
      <c r="B62" s="185" t="s">
        <v>95</v>
      </c>
      <c r="C62" s="185"/>
      <c r="D62" s="185"/>
      <c r="E62" s="185"/>
      <c r="F62" s="185"/>
    </row>
    <row r="63" spans="2:6" ht="28.9" customHeight="1" x14ac:dyDescent="0.25">
      <c r="B63" s="185"/>
      <c r="C63" s="185"/>
      <c r="D63" s="185"/>
      <c r="E63" s="185"/>
      <c r="F63" s="185"/>
    </row>
    <row r="64" spans="2:6" x14ac:dyDescent="0.25">
      <c r="B64" s="185" t="s">
        <v>62</v>
      </c>
      <c r="C64" s="185"/>
      <c r="D64" s="185"/>
      <c r="E64" s="185"/>
      <c r="F64" s="185"/>
    </row>
    <row r="65" spans="2:9" x14ac:dyDescent="0.25">
      <c r="B65" s="185"/>
      <c r="C65" s="185"/>
      <c r="D65" s="185"/>
      <c r="E65" s="185"/>
      <c r="F65" s="185"/>
    </row>
    <row r="66" spans="2:9" x14ac:dyDescent="0.25">
      <c r="B66" s="32"/>
      <c r="C66" s="32"/>
      <c r="D66" s="32"/>
      <c r="E66" s="32"/>
      <c r="F66" s="32"/>
    </row>
    <row r="67" spans="2:9" x14ac:dyDescent="0.25">
      <c r="B67" s="33" t="s">
        <v>21</v>
      </c>
      <c r="C67" s="34">
        <v>45838</v>
      </c>
      <c r="D67" s="34">
        <v>45473</v>
      </c>
      <c r="E67" s="34">
        <v>45657</v>
      </c>
    </row>
    <row r="68" spans="2:9" x14ac:dyDescent="0.25">
      <c r="B68" s="35" t="s">
        <v>58</v>
      </c>
      <c r="C68" s="36">
        <v>7790.75</v>
      </c>
      <c r="D68" s="36">
        <v>7533.98</v>
      </c>
      <c r="E68" s="36">
        <v>7812.22</v>
      </c>
    </row>
    <row r="69" spans="2:9" x14ac:dyDescent="0.25">
      <c r="B69" s="35" t="s">
        <v>59</v>
      </c>
      <c r="C69" s="36">
        <v>7807.41</v>
      </c>
      <c r="D69" s="36">
        <v>7543.01</v>
      </c>
      <c r="E69" s="36">
        <v>7843.41</v>
      </c>
    </row>
    <row r="71" spans="2:9" x14ac:dyDescent="0.25">
      <c r="B71" s="191" t="s">
        <v>166</v>
      </c>
      <c r="C71" s="192"/>
      <c r="D71" s="192"/>
      <c r="E71" s="192"/>
      <c r="H71" s="77"/>
    </row>
    <row r="72" spans="2:9" x14ac:dyDescent="0.25">
      <c r="B72" s="193" t="s">
        <v>21</v>
      </c>
      <c r="C72" s="194">
        <v>45838</v>
      </c>
      <c r="D72" s="194">
        <v>45473</v>
      </c>
      <c r="E72" s="195">
        <v>45657</v>
      </c>
      <c r="H72" s="77"/>
    </row>
    <row r="73" spans="2:9" x14ac:dyDescent="0.25">
      <c r="B73" s="196" t="s">
        <v>167</v>
      </c>
      <c r="C73" s="197">
        <v>7784.15</v>
      </c>
      <c r="D73" s="197">
        <v>7539.62</v>
      </c>
      <c r="E73" s="198">
        <v>7831.26</v>
      </c>
      <c r="H73" s="77"/>
    </row>
    <row r="74" spans="2:9" x14ac:dyDescent="0.25">
      <c r="B74" s="199"/>
      <c r="C74" s="192"/>
      <c r="D74" s="192"/>
      <c r="E74" s="192"/>
      <c r="H74" s="77"/>
    </row>
    <row r="75" spans="2:9" x14ac:dyDescent="0.25">
      <c r="B75" s="200" t="s">
        <v>168</v>
      </c>
      <c r="C75" s="200"/>
      <c r="D75" s="200"/>
      <c r="E75" s="200"/>
      <c r="F75" s="200"/>
      <c r="G75" s="200"/>
      <c r="H75" s="200"/>
      <c r="I75" s="200"/>
    </row>
    <row r="76" spans="2:9" x14ac:dyDescent="0.25">
      <c r="B76" s="200"/>
      <c r="C76" s="200"/>
      <c r="D76" s="200"/>
      <c r="E76" s="200"/>
      <c r="F76" s="200"/>
      <c r="G76" s="200"/>
      <c r="H76" s="200"/>
      <c r="I76" s="200"/>
    </row>
    <row r="77" spans="2:9" x14ac:dyDescent="0.25">
      <c r="B77" s="200"/>
      <c r="C77" s="200"/>
      <c r="D77" s="200"/>
      <c r="E77" s="200"/>
      <c r="F77" s="200"/>
      <c r="G77" s="200"/>
      <c r="H77" s="200"/>
      <c r="I77" s="200"/>
    </row>
    <row r="78" spans="2:9" x14ac:dyDescent="0.25">
      <c r="B78" s="199"/>
      <c r="C78" s="199"/>
      <c r="D78" s="199"/>
      <c r="E78" s="199"/>
      <c r="F78" s="199"/>
      <c r="G78" s="199"/>
      <c r="H78" s="199"/>
      <c r="I78" s="199"/>
    </row>
    <row r="79" spans="2:9" x14ac:dyDescent="0.25">
      <c r="B79" s="184" t="s">
        <v>63</v>
      </c>
      <c r="C79" s="184"/>
      <c r="D79" s="184"/>
      <c r="E79" s="184"/>
      <c r="F79" s="184"/>
    </row>
    <row r="80" spans="2:9" x14ac:dyDescent="0.25">
      <c r="B80" s="185" t="s">
        <v>101</v>
      </c>
      <c r="C80" s="185"/>
      <c r="D80" s="185"/>
      <c r="E80" s="185"/>
      <c r="F80" s="185"/>
    </row>
    <row r="81" spans="2:6" x14ac:dyDescent="0.25">
      <c r="B81" s="185"/>
      <c r="C81" s="185"/>
      <c r="D81" s="185"/>
      <c r="E81" s="185"/>
      <c r="F81" s="185"/>
    </row>
    <row r="82" spans="2:6" x14ac:dyDescent="0.25">
      <c r="B82" s="30"/>
      <c r="C82" s="30"/>
      <c r="D82" s="30"/>
      <c r="E82" s="30"/>
      <c r="F82" s="30"/>
    </row>
    <row r="83" spans="2:6" x14ac:dyDescent="0.25">
      <c r="B83" s="37" t="s">
        <v>64</v>
      </c>
      <c r="C83" s="38"/>
      <c r="D83" s="38"/>
      <c r="E83" s="38"/>
      <c r="F83" s="38"/>
    </row>
    <row r="84" spans="2:6" x14ac:dyDescent="0.25">
      <c r="B84" s="187" t="s">
        <v>103</v>
      </c>
      <c r="C84" s="187"/>
      <c r="D84" s="187"/>
      <c r="E84" s="187"/>
      <c r="F84" s="187"/>
    </row>
    <row r="85" spans="2:6" x14ac:dyDescent="0.25">
      <c r="B85" s="187"/>
      <c r="C85" s="187"/>
      <c r="D85" s="187"/>
      <c r="E85" s="187"/>
      <c r="F85" s="187"/>
    </row>
    <row r="86" spans="2:6" x14ac:dyDescent="0.25">
      <c r="B86" s="32"/>
      <c r="C86" s="32"/>
      <c r="D86" s="32"/>
      <c r="E86" s="32"/>
      <c r="F86" s="32"/>
    </row>
    <row r="87" spans="2:6" x14ac:dyDescent="0.25">
      <c r="B87" s="181" t="s">
        <v>150</v>
      </c>
      <c r="C87" s="181"/>
      <c r="D87" s="181"/>
      <c r="E87" s="181"/>
      <c r="F87" s="181"/>
    </row>
    <row r="88" spans="2:6" x14ac:dyDescent="0.25">
      <c r="B88" s="187" t="s">
        <v>112</v>
      </c>
      <c r="C88" s="187"/>
      <c r="D88" s="187"/>
      <c r="E88" s="187"/>
      <c r="F88" s="187"/>
    </row>
    <row r="89" spans="2:6" x14ac:dyDescent="0.25">
      <c r="B89" s="187"/>
      <c r="C89" s="187"/>
      <c r="D89" s="187"/>
      <c r="E89" s="187"/>
      <c r="F89" s="187"/>
    </row>
    <row r="90" spans="2:6" x14ac:dyDescent="0.25">
      <c r="B90" s="187"/>
      <c r="C90" s="187"/>
      <c r="D90" s="187"/>
      <c r="E90" s="187"/>
      <c r="F90" s="187"/>
    </row>
    <row r="92" spans="2:6" x14ac:dyDescent="0.25">
      <c r="B92" s="188" t="s">
        <v>21</v>
      </c>
      <c r="C92" s="188"/>
      <c r="D92" s="34">
        <f>+EAN!C7</f>
        <v>45838</v>
      </c>
      <c r="E92" s="34">
        <f>+EAN!D7</f>
        <v>45473</v>
      </c>
    </row>
    <row r="93" spans="2:6" x14ac:dyDescent="0.25">
      <c r="B93" s="182" t="s">
        <v>9</v>
      </c>
      <c r="C93" s="182"/>
      <c r="D93" s="39">
        <v>263774324</v>
      </c>
      <c r="E93" s="39">
        <v>145919539</v>
      </c>
      <c r="F93" s="40"/>
    </row>
    <row r="94" spans="2:6" x14ac:dyDescent="0.25">
      <c r="B94" s="188" t="s">
        <v>65</v>
      </c>
      <c r="C94" s="188"/>
      <c r="D94" s="41">
        <f>SUM(D93:D93)</f>
        <v>263774324</v>
      </c>
      <c r="E94" s="41">
        <f>SUM(E93:E93)</f>
        <v>145919539</v>
      </c>
    </row>
    <row r="96" spans="2:6" x14ac:dyDescent="0.25">
      <c r="B96" s="184" t="s">
        <v>66</v>
      </c>
      <c r="C96" s="184"/>
      <c r="D96" s="184"/>
      <c r="E96" s="184"/>
      <c r="F96" s="184"/>
    </row>
    <row r="98" spans="2:6" ht="45" x14ac:dyDescent="0.25">
      <c r="B98" s="42" t="s">
        <v>67</v>
      </c>
      <c r="C98" s="42" t="s">
        <v>68</v>
      </c>
      <c r="D98" s="42" t="s">
        <v>69</v>
      </c>
      <c r="E98" s="42" t="s">
        <v>70</v>
      </c>
    </row>
    <row r="99" spans="2:6" x14ac:dyDescent="0.25">
      <c r="B99" s="106" t="s">
        <v>157</v>
      </c>
      <c r="C99" s="87"/>
      <c r="D99" s="87"/>
      <c r="E99" s="107"/>
    </row>
    <row r="100" spans="2:6" x14ac:dyDescent="0.25">
      <c r="B100" s="43" t="s">
        <v>71</v>
      </c>
      <c r="C100" s="39">
        <v>927990.65473684215</v>
      </c>
      <c r="D100" s="108">
        <v>8815911220</v>
      </c>
      <c r="E100" s="109">
        <v>82</v>
      </c>
    </row>
    <row r="101" spans="2:6" x14ac:dyDescent="0.25">
      <c r="B101" s="44" t="s">
        <v>72</v>
      </c>
      <c r="C101" s="109">
        <v>967849.8768421053</v>
      </c>
      <c r="D101" s="108">
        <v>9194573830</v>
      </c>
      <c r="E101" s="109">
        <v>82</v>
      </c>
    </row>
    <row r="102" spans="2:6" x14ac:dyDescent="0.25">
      <c r="B102" s="45" t="s">
        <v>73</v>
      </c>
      <c r="C102" s="46">
        <v>906979.17947368417</v>
      </c>
      <c r="D102" s="110">
        <v>8616302205</v>
      </c>
      <c r="E102" s="111">
        <v>82</v>
      </c>
    </row>
    <row r="103" spans="2:6" x14ac:dyDescent="0.25">
      <c r="B103" s="86" t="s">
        <v>156</v>
      </c>
      <c r="C103" s="87"/>
      <c r="D103" s="87"/>
      <c r="E103" s="107"/>
    </row>
    <row r="104" spans="2:6" x14ac:dyDescent="0.25">
      <c r="B104" s="43" t="s">
        <v>158</v>
      </c>
      <c r="C104" s="164">
        <v>887747.92642105266</v>
      </c>
      <c r="D104" s="162">
        <v>8433605301</v>
      </c>
      <c r="E104" s="39">
        <v>82</v>
      </c>
    </row>
    <row r="105" spans="2:6" x14ac:dyDescent="0.25">
      <c r="B105" s="44" t="s">
        <v>159</v>
      </c>
      <c r="C105" s="165">
        <v>882738.67701975454</v>
      </c>
      <c r="D105" s="118">
        <v>8386017431.6876678</v>
      </c>
      <c r="E105" s="109">
        <v>82</v>
      </c>
    </row>
    <row r="106" spans="2:6" x14ac:dyDescent="0.25">
      <c r="B106" s="45" t="s">
        <v>160</v>
      </c>
      <c r="C106" s="46">
        <v>865900.94578947371</v>
      </c>
      <c r="D106" s="163">
        <v>8226058985</v>
      </c>
      <c r="E106" s="111">
        <v>82</v>
      </c>
    </row>
    <row r="107" spans="2:6" x14ac:dyDescent="0.25">
      <c r="C107" s="117"/>
      <c r="D107" s="118"/>
      <c r="E107" s="118"/>
    </row>
    <row r="108" spans="2:6" x14ac:dyDescent="0.25">
      <c r="C108" s="117"/>
      <c r="D108" s="118"/>
      <c r="E108" s="118"/>
    </row>
    <row r="109" spans="2:6" x14ac:dyDescent="0.25">
      <c r="B109" s="181" t="s">
        <v>74</v>
      </c>
      <c r="C109" s="181"/>
      <c r="D109" s="181"/>
      <c r="E109" s="181"/>
      <c r="F109" s="181"/>
    </row>
    <row r="110" spans="2:6" x14ac:dyDescent="0.25">
      <c r="B110" s="183" t="s">
        <v>90</v>
      </c>
      <c r="C110" s="183"/>
      <c r="D110" s="183"/>
      <c r="E110" s="183"/>
      <c r="F110" s="183"/>
    </row>
    <row r="111" spans="2:6" x14ac:dyDescent="0.25">
      <c r="B111" s="183"/>
      <c r="C111" s="183"/>
      <c r="D111" s="183"/>
      <c r="E111" s="183"/>
      <c r="F111" s="183"/>
    </row>
    <row r="113" spans="2:6" x14ac:dyDescent="0.25">
      <c r="B113" s="53" t="s">
        <v>75</v>
      </c>
      <c r="C113" s="115">
        <f>+D92</f>
        <v>45838</v>
      </c>
      <c r="D113" s="115">
        <f>+E92</f>
        <v>45473</v>
      </c>
    </row>
    <row r="114" spans="2:6" x14ac:dyDescent="0.25">
      <c r="B114" s="120" t="s">
        <v>98</v>
      </c>
      <c r="C114" s="50">
        <v>219340871</v>
      </c>
      <c r="D114" s="63">
        <v>9480137</v>
      </c>
    </row>
    <row r="115" spans="2:6" x14ac:dyDescent="0.25">
      <c r="B115" s="166" t="s">
        <v>141</v>
      </c>
      <c r="C115" s="83">
        <v>188910366</v>
      </c>
      <c r="D115" s="167">
        <v>0</v>
      </c>
    </row>
    <row r="116" spans="2:6" x14ac:dyDescent="0.25">
      <c r="B116" s="166" t="s">
        <v>161</v>
      </c>
      <c r="C116" s="83">
        <v>120000000</v>
      </c>
      <c r="D116" s="167">
        <v>0</v>
      </c>
    </row>
    <row r="117" spans="2:6" x14ac:dyDescent="0.25">
      <c r="B117" s="166" t="s">
        <v>104</v>
      </c>
      <c r="C117" s="83">
        <v>74230</v>
      </c>
      <c r="D117" s="167">
        <v>6302</v>
      </c>
    </row>
    <row r="118" spans="2:6" x14ac:dyDescent="0.25">
      <c r="B118" s="168" t="s">
        <v>165</v>
      </c>
      <c r="C118" s="55">
        <v>0</v>
      </c>
      <c r="D118" s="169">
        <v>54268914</v>
      </c>
    </row>
    <row r="119" spans="2:6" x14ac:dyDescent="0.25">
      <c r="B119" s="60" t="s">
        <v>65</v>
      </c>
      <c r="C119" s="119">
        <f>SUM(C114:C118)</f>
        <v>528325467</v>
      </c>
      <c r="D119" s="119">
        <f>SUM(D114:D118)</f>
        <v>63755353</v>
      </c>
    </row>
    <row r="120" spans="2:6" x14ac:dyDescent="0.25">
      <c r="B120" s="57"/>
      <c r="C120" s="58"/>
      <c r="D120" s="59"/>
    </row>
    <row r="121" spans="2:6" x14ac:dyDescent="0.25">
      <c r="B121" s="180" t="s">
        <v>113</v>
      </c>
      <c r="C121" s="180"/>
      <c r="D121" s="180"/>
      <c r="E121" s="180"/>
      <c r="F121" s="180"/>
    </row>
    <row r="122" spans="2:6" x14ac:dyDescent="0.25">
      <c r="B122" s="180"/>
      <c r="C122" s="180"/>
      <c r="D122" s="180"/>
      <c r="E122" s="180"/>
      <c r="F122" s="180"/>
    </row>
    <row r="123" spans="2:6" x14ac:dyDescent="0.25">
      <c r="B123" s="33" t="s">
        <v>75</v>
      </c>
      <c r="C123" s="34">
        <f>+C137</f>
        <v>45838</v>
      </c>
      <c r="D123" s="34">
        <f>+D137</f>
        <v>45473</v>
      </c>
    </row>
    <row r="124" spans="2:6" x14ac:dyDescent="0.25">
      <c r="B124" s="47" t="s">
        <v>77</v>
      </c>
      <c r="C124" s="50">
        <v>166191704</v>
      </c>
      <c r="D124" s="50">
        <v>0</v>
      </c>
    </row>
    <row r="125" spans="2:6" x14ac:dyDescent="0.25">
      <c r="B125" s="49" t="s">
        <v>105</v>
      </c>
      <c r="C125" s="52">
        <v>0</v>
      </c>
      <c r="D125" s="52">
        <v>3297106</v>
      </c>
    </row>
    <row r="126" spans="2:6" x14ac:dyDescent="0.25">
      <c r="B126" s="60" t="s">
        <v>65</v>
      </c>
      <c r="C126" s="61">
        <f>SUM(C124:C125)</f>
        <v>166191704</v>
      </c>
      <c r="D126" s="61">
        <f>SUM(D124:D125)</f>
        <v>3297106</v>
      </c>
    </row>
    <row r="127" spans="2:6" x14ac:dyDescent="0.25">
      <c r="B127" s="57"/>
      <c r="C127" s="58"/>
      <c r="D127" s="59"/>
    </row>
    <row r="128" spans="2:6" x14ac:dyDescent="0.25">
      <c r="B128" s="183" t="s">
        <v>91</v>
      </c>
      <c r="C128" s="183"/>
      <c r="D128" s="183"/>
      <c r="E128" s="183"/>
      <c r="F128" s="183"/>
    </row>
    <row r="129" spans="2:6" x14ac:dyDescent="0.25">
      <c r="B129" s="32"/>
      <c r="C129" s="32"/>
      <c r="D129" s="32"/>
      <c r="E129" s="32"/>
      <c r="F129" s="32"/>
    </row>
    <row r="130" spans="2:6" x14ac:dyDescent="0.25">
      <c r="B130" s="53" t="s">
        <v>75</v>
      </c>
      <c r="C130" s="34">
        <f>+C123</f>
        <v>45838</v>
      </c>
      <c r="D130" s="34">
        <f>+D123</f>
        <v>45473</v>
      </c>
      <c r="E130" s="32"/>
      <c r="F130" s="32"/>
    </row>
    <row r="131" spans="2:6" x14ac:dyDescent="0.25">
      <c r="B131" s="47" t="s">
        <v>86</v>
      </c>
      <c r="C131" s="54">
        <v>0</v>
      </c>
      <c r="D131" s="54">
        <v>700800000</v>
      </c>
      <c r="E131" s="32"/>
      <c r="F131" s="32"/>
    </row>
    <row r="132" spans="2:6" x14ac:dyDescent="0.25">
      <c r="B132" s="33" t="s">
        <v>65</v>
      </c>
      <c r="C132" s="114">
        <f>SUM(C131:C131)</f>
        <v>0</v>
      </c>
      <c r="D132" s="114">
        <f>SUM(D131)</f>
        <v>700800000</v>
      </c>
      <c r="E132" s="32"/>
      <c r="F132" s="32"/>
    </row>
    <row r="133" spans="2:6" x14ac:dyDescent="0.25">
      <c r="B133" s="57"/>
      <c r="C133" s="58"/>
    </row>
    <row r="134" spans="2:6" ht="15" customHeight="1" x14ac:dyDescent="0.25">
      <c r="B134" s="183" t="s">
        <v>137</v>
      </c>
      <c r="C134" s="183"/>
      <c r="D134" s="183"/>
      <c r="E134" s="183"/>
      <c r="F134" s="183"/>
    </row>
    <row r="135" spans="2:6" x14ac:dyDescent="0.25">
      <c r="B135" s="183" t="s">
        <v>115</v>
      </c>
      <c r="C135" s="183"/>
      <c r="D135" s="183"/>
      <c r="E135" s="183"/>
      <c r="F135" s="183"/>
    </row>
    <row r="136" spans="2:6" x14ac:dyDescent="0.25">
      <c r="B136" s="30"/>
      <c r="C136" s="30"/>
      <c r="D136" s="30"/>
      <c r="E136" s="30"/>
      <c r="F136" s="30"/>
    </row>
    <row r="137" spans="2:6" x14ac:dyDescent="0.25">
      <c r="B137" s="33" t="s">
        <v>75</v>
      </c>
      <c r="C137" s="34">
        <f>+C113</f>
        <v>45838</v>
      </c>
      <c r="D137" s="34">
        <f>+D113</f>
        <v>45473</v>
      </c>
      <c r="E137" s="30"/>
      <c r="F137" s="30"/>
    </row>
    <row r="138" spans="2:6" x14ac:dyDescent="0.25">
      <c r="B138" s="44" t="s">
        <v>142</v>
      </c>
      <c r="C138" s="52">
        <v>15184802</v>
      </c>
      <c r="D138" s="116">
        <v>0</v>
      </c>
      <c r="E138" s="30"/>
      <c r="F138" s="30"/>
    </row>
    <row r="139" spans="2:6" x14ac:dyDescent="0.25">
      <c r="B139" s="33" t="s">
        <v>65</v>
      </c>
      <c r="C139" s="64">
        <f>SUM(C138)</f>
        <v>15184802</v>
      </c>
      <c r="D139" s="64">
        <f>SUM(D138:D138)</f>
        <v>0</v>
      </c>
      <c r="E139" s="30"/>
      <c r="F139" s="30"/>
    </row>
    <row r="140" spans="2:6" x14ac:dyDescent="0.25">
      <c r="B140" s="30"/>
      <c r="C140" s="65"/>
      <c r="D140" s="65"/>
      <c r="E140" s="30"/>
      <c r="F140" s="30"/>
    </row>
    <row r="141" spans="2:6" x14ac:dyDescent="0.25">
      <c r="B141" s="180" t="s">
        <v>129</v>
      </c>
      <c r="C141" s="180"/>
      <c r="D141" s="180"/>
      <c r="E141" s="180"/>
      <c r="F141" s="180"/>
    </row>
    <row r="142" spans="2:6" x14ac:dyDescent="0.25">
      <c r="B142" s="180"/>
      <c r="C142" s="180"/>
      <c r="D142" s="180"/>
      <c r="E142" s="180"/>
      <c r="F142" s="180"/>
    </row>
    <row r="143" spans="2:6" x14ac:dyDescent="0.25">
      <c r="B143" s="33" t="s">
        <v>75</v>
      </c>
      <c r="C143" s="34">
        <v>45838</v>
      </c>
      <c r="D143" s="34">
        <v>45473</v>
      </c>
      <c r="E143" s="30"/>
      <c r="F143" s="30"/>
    </row>
    <row r="144" spans="2:6" x14ac:dyDescent="0.25">
      <c r="B144" s="62" t="s">
        <v>130</v>
      </c>
      <c r="C144" s="63">
        <v>53866164</v>
      </c>
      <c r="D144" s="63">
        <v>27711173</v>
      </c>
      <c r="E144" s="30"/>
      <c r="F144" s="30"/>
    </row>
    <row r="145" spans="2:6" x14ac:dyDescent="0.25">
      <c r="B145" s="33" t="s">
        <v>65</v>
      </c>
      <c r="C145" s="64">
        <f>SUM(C144)</f>
        <v>53866164</v>
      </c>
      <c r="D145" s="64">
        <f>SUM(D144)</f>
        <v>27711173</v>
      </c>
      <c r="E145" s="30"/>
      <c r="F145" s="30"/>
    </row>
    <row r="146" spans="2:6" x14ac:dyDescent="0.25">
      <c r="B146" s="57"/>
      <c r="C146" s="144"/>
      <c r="D146" s="144"/>
      <c r="E146" s="30"/>
      <c r="F146" s="30"/>
    </row>
    <row r="147" spans="2:6" x14ac:dyDescent="0.25">
      <c r="B147" s="180" t="s">
        <v>128</v>
      </c>
      <c r="C147" s="180"/>
      <c r="D147" s="180"/>
      <c r="E147" s="180"/>
      <c r="F147" s="180"/>
    </row>
    <row r="148" spans="2:6" x14ac:dyDescent="0.25">
      <c r="B148" s="180"/>
      <c r="C148" s="180"/>
      <c r="D148" s="180"/>
      <c r="E148" s="180"/>
      <c r="F148" s="180"/>
    </row>
    <row r="149" spans="2:6" x14ac:dyDescent="0.25">
      <c r="B149" s="33" t="s">
        <v>75</v>
      </c>
      <c r="C149" s="115">
        <v>45838</v>
      </c>
      <c r="D149" s="34">
        <v>45473</v>
      </c>
      <c r="E149" s="30"/>
      <c r="F149" s="30"/>
    </row>
    <row r="150" spans="2:6" x14ac:dyDescent="0.25">
      <c r="B150" s="143" t="s">
        <v>124</v>
      </c>
      <c r="C150" s="140">
        <v>17490588835</v>
      </c>
      <c r="D150" s="140">
        <v>5751580847</v>
      </c>
      <c r="E150" s="30"/>
      <c r="F150" s="30"/>
    </row>
    <row r="151" spans="2:6" x14ac:dyDescent="0.25">
      <c r="B151" s="143" t="s">
        <v>125</v>
      </c>
      <c r="C151" s="141">
        <v>0</v>
      </c>
      <c r="D151" s="141">
        <v>0</v>
      </c>
      <c r="E151" s="30"/>
      <c r="F151" s="30"/>
    </row>
    <row r="152" spans="2:6" x14ac:dyDescent="0.25">
      <c r="B152" s="143" t="s">
        <v>126</v>
      </c>
      <c r="C152" s="142">
        <v>0</v>
      </c>
      <c r="D152" s="141">
        <v>0</v>
      </c>
      <c r="E152" s="30"/>
      <c r="F152" s="30"/>
    </row>
    <row r="153" spans="2:6" x14ac:dyDescent="0.25">
      <c r="B153" s="33" t="s">
        <v>65</v>
      </c>
      <c r="C153" s="139">
        <f>+SUM(C150:C152)</f>
        <v>17490588835</v>
      </c>
      <c r="D153" s="121">
        <f>+SUM(D150:D152)</f>
        <v>5751580847</v>
      </c>
      <c r="E153" s="30"/>
      <c r="F153" s="30"/>
    </row>
    <row r="154" spans="2:6" x14ac:dyDescent="0.25">
      <c r="B154" s="30"/>
      <c r="C154" s="65"/>
      <c r="D154" s="65"/>
      <c r="E154" s="30"/>
      <c r="F154" s="30"/>
    </row>
    <row r="155" spans="2:6" x14ac:dyDescent="0.25">
      <c r="B155" s="180" t="s">
        <v>138</v>
      </c>
      <c r="C155" s="180"/>
      <c r="D155" s="180"/>
      <c r="E155" s="180"/>
      <c r="F155" s="180"/>
    </row>
    <row r="156" spans="2:6" ht="9" customHeight="1" x14ac:dyDescent="0.25">
      <c r="B156" s="30"/>
      <c r="C156" s="30"/>
      <c r="D156" s="30"/>
      <c r="E156" s="30"/>
      <c r="F156" s="30"/>
    </row>
    <row r="157" spans="2:6" x14ac:dyDescent="0.25">
      <c r="B157" s="33" t="s">
        <v>75</v>
      </c>
      <c r="C157" s="34">
        <v>45838</v>
      </c>
      <c r="D157" s="34">
        <v>45473</v>
      </c>
      <c r="E157" s="30"/>
      <c r="F157" s="30"/>
    </row>
    <row r="158" spans="2:6" x14ac:dyDescent="0.25">
      <c r="B158" s="62" t="s">
        <v>152</v>
      </c>
      <c r="C158" s="63">
        <v>651151830</v>
      </c>
      <c r="D158" s="63">
        <v>57903908</v>
      </c>
      <c r="E158" s="30"/>
      <c r="F158" s="30"/>
    </row>
    <row r="159" spans="2:6" x14ac:dyDescent="0.25">
      <c r="B159" s="33" t="s">
        <v>65</v>
      </c>
      <c r="C159" s="64">
        <f>SUM(C158)</f>
        <v>651151830</v>
      </c>
      <c r="D159" s="64">
        <f>SUM(D158)</f>
        <v>57903908</v>
      </c>
      <c r="E159" s="30"/>
      <c r="F159" s="30"/>
    </row>
    <row r="160" spans="2:6" x14ac:dyDescent="0.25">
      <c r="B160" s="30"/>
      <c r="C160" s="65"/>
      <c r="D160" s="65"/>
      <c r="E160" s="30"/>
      <c r="F160" s="30"/>
    </row>
    <row r="161" spans="2:6" x14ac:dyDescent="0.25">
      <c r="B161" s="180" t="s">
        <v>135</v>
      </c>
      <c r="C161" s="180"/>
      <c r="D161" s="180"/>
      <c r="E161" s="180"/>
      <c r="F161" s="180"/>
    </row>
    <row r="162" spans="2:6" x14ac:dyDescent="0.25">
      <c r="B162" s="180"/>
      <c r="C162" s="180"/>
      <c r="D162" s="180"/>
      <c r="E162" s="180"/>
      <c r="F162" s="180"/>
    </row>
    <row r="163" spans="2:6" x14ac:dyDescent="0.25">
      <c r="B163" s="30"/>
      <c r="C163" s="30"/>
      <c r="D163" s="30"/>
      <c r="E163" s="30"/>
      <c r="F163" s="30"/>
    </row>
    <row r="164" spans="2:6" x14ac:dyDescent="0.25">
      <c r="B164" s="33" t="s">
        <v>21</v>
      </c>
      <c r="C164" s="34">
        <f>+C137</f>
        <v>45838</v>
      </c>
      <c r="D164" s="34">
        <f>+D137</f>
        <v>45473</v>
      </c>
    </row>
    <row r="165" spans="2:6" x14ac:dyDescent="0.25">
      <c r="B165" s="62" t="s">
        <v>76</v>
      </c>
      <c r="C165" s="66">
        <v>77560</v>
      </c>
      <c r="D165" s="66">
        <v>12751166</v>
      </c>
    </row>
    <row r="166" spans="2:6" x14ac:dyDescent="0.25">
      <c r="B166" s="33" t="s">
        <v>65</v>
      </c>
      <c r="C166" s="67">
        <f>SUM(C165)</f>
        <v>77560</v>
      </c>
      <c r="D166" s="67">
        <f>SUM(D165)</f>
        <v>12751166</v>
      </c>
    </row>
    <row r="167" spans="2:6" x14ac:dyDescent="0.25">
      <c r="B167" s="183" t="s">
        <v>136</v>
      </c>
      <c r="C167" s="183"/>
      <c r="D167" s="183"/>
      <c r="E167" s="183"/>
      <c r="F167" s="183"/>
    </row>
    <row r="168" spans="2:6" x14ac:dyDescent="0.25">
      <c r="B168" s="183"/>
      <c r="C168" s="183"/>
      <c r="D168" s="183"/>
      <c r="E168" s="183"/>
      <c r="F168" s="183"/>
    </row>
    <row r="170" spans="2:6" x14ac:dyDescent="0.25">
      <c r="B170" s="33" t="s">
        <v>107</v>
      </c>
      <c r="C170" s="34">
        <v>45838</v>
      </c>
      <c r="D170" s="34">
        <v>45473</v>
      </c>
    </row>
    <row r="171" spans="2:6" x14ac:dyDescent="0.25">
      <c r="B171" s="43" t="s">
        <v>110</v>
      </c>
      <c r="C171" s="50">
        <v>142893123</v>
      </c>
      <c r="D171" s="63">
        <v>0</v>
      </c>
    </row>
    <row r="172" spans="2:6" x14ac:dyDescent="0.25">
      <c r="B172" s="44" t="s">
        <v>162</v>
      </c>
      <c r="C172" s="51">
        <v>76363638</v>
      </c>
      <c r="D172" s="116">
        <v>0</v>
      </c>
    </row>
    <row r="173" spans="2:6" x14ac:dyDescent="0.25">
      <c r="B173" s="44" t="s">
        <v>108</v>
      </c>
      <c r="C173" s="51">
        <v>11040296</v>
      </c>
      <c r="D173" s="116">
        <v>4659546</v>
      </c>
    </row>
    <row r="174" spans="2:6" x14ac:dyDescent="0.25">
      <c r="B174" s="44" t="s">
        <v>163</v>
      </c>
      <c r="C174" s="51">
        <v>7016807</v>
      </c>
      <c r="D174" s="116">
        <v>0</v>
      </c>
    </row>
    <row r="175" spans="2:6" x14ac:dyDescent="0.25">
      <c r="B175" s="44" t="s">
        <v>164</v>
      </c>
      <c r="C175" s="51">
        <v>2532580</v>
      </c>
      <c r="D175" s="116">
        <v>0</v>
      </c>
    </row>
    <row r="176" spans="2:6" x14ac:dyDescent="0.25">
      <c r="B176" s="44" t="s">
        <v>116</v>
      </c>
      <c r="C176" s="51">
        <v>2400000</v>
      </c>
      <c r="D176" s="116">
        <v>0</v>
      </c>
    </row>
    <row r="177" spans="1:10" x14ac:dyDescent="0.25">
      <c r="B177" s="44" t="s">
        <v>117</v>
      </c>
      <c r="C177" s="51">
        <v>2135909</v>
      </c>
      <c r="D177" s="116">
        <v>0</v>
      </c>
    </row>
    <row r="178" spans="1:10" x14ac:dyDescent="0.25">
      <c r="B178" s="44" t="s">
        <v>144</v>
      </c>
      <c r="C178" s="51">
        <v>2077581</v>
      </c>
      <c r="D178" s="116">
        <v>0</v>
      </c>
    </row>
    <row r="179" spans="1:10" x14ac:dyDescent="0.25">
      <c r="B179" s="44" t="s">
        <v>143</v>
      </c>
      <c r="C179" s="51">
        <v>1764988</v>
      </c>
      <c r="D179" s="116">
        <v>0</v>
      </c>
    </row>
    <row r="180" spans="1:10" x14ac:dyDescent="0.25">
      <c r="B180" s="170" t="s">
        <v>111</v>
      </c>
      <c r="C180" s="171">
        <v>700000</v>
      </c>
      <c r="D180" s="116">
        <v>0</v>
      </c>
    </row>
    <row r="181" spans="1:10" x14ac:dyDescent="0.25">
      <c r="B181" s="45" t="s">
        <v>109</v>
      </c>
      <c r="C181" s="52">
        <v>420024</v>
      </c>
      <c r="D181" s="154">
        <v>0</v>
      </c>
    </row>
    <row r="182" spans="1:10" x14ac:dyDescent="0.25">
      <c r="B182" s="86" t="s">
        <v>65</v>
      </c>
      <c r="C182" s="80">
        <f>SUM(C171:C181)</f>
        <v>249344946</v>
      </c>
      <c r="D182" s="80">
        <f>SUM(D171:D178)</f>
        <v>4659546</v>
      </c>
    </row>
    <row r="184" spans="1:10" x14ac:dyDescent="0.25">
      <c r="A184" s="2"/>
      <c r="B184" s="5" t="s">
        <v>52</v>
      </c>
      <c r="C184" s="5"/>
      <c r="D184" s="5"/>
      <c r="E184" s="5"/>
      <c r="F184" s="5"/>
      <c r="G184" s="5"/>
      <c r="H184" s="5"/>
      <c r="I184" s="5"/>
      <c r="J184" s="5"/>
    </row>
    <row r="185" spans="1:10" x14ac:dyDescent="0.25">
      <c r="A185" s="3"/>
      <c r="B185" s="6" t="s">
        <v>100</v>
      </c>
      <c r="C185" s="7"/>
      <c r="D185" s="7"/>
      <c r="E185" s="7"/>
      <c r="F185" s="7"/>
      <c r="G185" s="7"/>
      <c r="H185" s="7"/>
      <c r="I185" s="7"/>
      <c r="J185" s="8"/>
    </row>
    <row r="186" spans="1:10" x14ac:dyDescent="0.25">
      <c r="A186" s="3"/>
      <c r="B186" s="6" t="s">
        <v>49</v>
      </c>
      <c r="C186" s="7"/>
      <c r="D186" s="7"/>
      <c r="E186" s="7"/>
      <c r="F186" s="7"/>
      <c r="G186" s="7"/>
      <c r="H186" s="7"/>
      <c r="I186" s="7"/>
      <c r="J186" s="8"/>
    </row>
    <row r="187" spans="1:10" x14ac:dyDescent="0.25">
      <c r="A187" s="3"/>
      <c r="B187" s="9">
        <f>+EAN!C7</f>
        <v>45838</v>
      </c>
      <c r="C187" s="7"/>
      <c r="D187" s="7"/>
      <c r="E187" s="7"/>
      <c r="F187" s="7"/>
      <c r="G187" s="7"/>
      <c r="H187" s="7"/>
      <c r="I187" s="7"/>
      <c r="J187" s="8"/>
    </row>
    <row r="188" spans="1:10" x14ac:dyDescent="0.25">
      <c r="A188" s="3"/>
      <c r="B188" s="6" t="s">
        <v>54</v>
      </c>
      <c r="C188" s="7"/>
      <c r="D188" s="7"/>
      <c r="E188" s="7"/>
      <c r="F188" s="7"/>
      <c r="G188" s="7"/>
      <c r="H188" s="7"/>
      <c r="I188" s="7"/>
      <c r="J188" s="8"/>
    </row>
    <row r="189" spans="1:10" ht="105" x14ac:dyDescent="0.25">
      <c r="A189" s="10"/>
      <c r="B189" s="11" t="s">
        <v>32</v>
      </c>
      <c r="C189" s="11" t="s">
        <v>33</v>
      </c>
      <c r="D189" s="11" t="s">
        <v>34</v>
      </c>
      <c r="E189" s="11" t="s">
        <v>35</v>
      </c>
      <c r="F189" s="11" t="s">
        <v>36</v>
      </c>
      <c r="G189" s="11" t="s">
        <v>37</v>
      </c>
      <c r="H189" s="11" t="s">
        <v>38</v>
      </c>
      <c r="I189" s="11" t="s">
        <v>39</v>
      </c>
      <c r="J189" s="11" t="s">
        <v>50</v>
      </c>
    </row>
    <row r="190" spans="1:10" x14ac:dyDescent="0.25">
      <c r="A190" s="4"/>
      <c r="B190" s="122" t="s">
        <v>99</v>
      </c>
      <c r="C190" s="123" t="s">
        <v>78</v>
      </c>
      <c r="D190" s="124" t="s">
        <v>79</v>
      </c>
      <c r="E190" s="14"/>
      <c r="F190" s="123" t="s">
        <v>80</v>
      </c>
      <c r="G190" s="125">
        <v>25919016942</v>
      </c>
      <c r="H190" s="15">
        <v>25919016942</v>
      </c>
      <c r="I190" s="15">
        <v>25919016942</v>
      </c>
      <c r="J190" s="105">
        <v>0.99163314698980165</v>
      </c>
    </row>
    <row r="191" spans="1:10" x14ac:dyDescent="0.25">
      <c r="A191" s="4"/>
      <c r="B191" s="126" t="s">
        <v>147</v>
      </c>
      <c r="C191" s="127" t="s">
        <v>148</v>
      </c>
      <c r="D191" s="128" t="s">
        <v>79</v>
      </c>
      <c r="E191" s="112"/>
      <c r="F191" s="127" t="s">
        <v>80</v>
      </c>
      <c r="G191" s="129">
        <v>0</v>
      </c>
      <c r="H191" s="138">
        <v>0</v>
      </c>
      <c r="I191" s="138">
        <v>0</v>
      </c>
      <c r="J191" s="155">
        <v>8.3668530101984034E-3</v>
      </c>
    </row>
    <row r="192" spans="1:10" x14ac:dyDescent="0.25">
      <c r="A192" s="4"/>
      <c r="B192" s="22"/>
      <c r="C192" s="23" t="s">
        <v>81</v>
      </c>
      <c r="D192" s="23"/>
      <c r="E192" s="19"/>
      <c r="F192" s="23"/>
      <c r="G192" s="24">
        <v>528325467</v>
      </c>
      <c r="H192" s="20" t="s">
        <v>82</v>
      </c>
      <c r="I192" s="20" t="s">
        <v>82</v>
      </c>
      <c r="J192" s="21" t="s">
        <v>82</v>
      </c>
    </row>
    <row r="193" spans="1:10" x14ac:dyDescent="0.25">
      <c r="A193" s="4"/>
      <c r="B193" s="22"/>
      <c r="C193" s="23" t="s">
        <v>83</v>
      </c>
      <c r="D193" s="23"/>
      <c r="E193" s="23"/>
      <c r="F193" s="23"/>
      <c r="G193" s="24">
        <v>53866164</v>
      </c>
      <c r="H193" s="24" t="s">
        <v>82</v>
      </c>
      <c r="I193" s="24" t="s">
        <v>82</v>
      </c>
      <c r="J193" s="25" t="s">
        <v>82</v>
      </c>
    </row>
    <row r="194" spans="1:10" x14ac:dyDescent="0.25">
      <c r="A194" s="4"/>
      <c r="B194" s="22"/>
      <c r="C194" s="23" t="s">
        <v>84</v>
      </c>
      <c r="D194" s="23"/>
      <c r="E194" s="23"/>
      <c r="F194" s="23"/>
      <c r="G194" s="24">
        <v>0</v>
      </c>
      <c r="H194" s="24" t="s">
        <v>82</v>
      </c>
      <c r="I194" s="24" t="s">
        <v>82</v>
      </c>
      <c r="J194" s="25" t="s">
        <v>82</v>
      </c>
    </row>
    <row r="195" spans="1:10" x14ac:dyDescent="0.25">
      <c r="A195" s="4"/>
      <c r="B195" s="16"/>
      <c r="C195" s="26" t="s">
        <v>85</v>
      </c>
      <c r="D195" s="26"/>
      <c r="E195" s="26"/>
      <c r="F195" s="26"/>
      <c r="G195" s="27">
        <v>26393476245</v>
      </c>
      <c r="H195" s="27">
        <v>25919016942</v>
      </c>
      <c r="I195" s="27">
        <v>25919016942</v>
      </c>
      <c r="J195" s="18" t="s">
        <v>82</v>
      </c>
    </row>
    <row r="196" spans="1:10" x14ac:dyDescent="0.25">
      <c r="A196" s="4"/>
      <c r="B196" s="4"/>
      <c r="C196" s="4"/>
      <c r="D196" s="4"/>
      <c r="E196" s="4"/>
      <c r="F196" s="4"/>
      <c r="G196" s="4"/>
      <c r="H196" s="4"/>
      <c r="I196" s="4"/>
      <c r="J196" s="4"/>
    </row>
    <row r="197" spans="1:10" x14ac:dyDescent="0.25">
      <c r="A197" s="4"/>
      <c r="B197" s="4"/>
      <c r="C197" s="4"/>
      <c r="D197" s="4"/>
      <c r="E197" s="4"/>
      <c r="F197" s="4"/>
      <c r="G197" s="4"/>
      <c r="H197" s="4"/>
      <c r="I197" s="4"/>
      <c r="J197" s="4"/>
    </row>
    <row r="198" spans="1:10" x14ac:dyDescent="0.25">
      <c r="A198" s="4"/>
      <c r="B198" s="5" t="s">
        <v>52</v>
      </c>
      <c r="C198" s="5"/>
      <c r="D198" s="5"/>
      <c r="E198" s="5"/>
      <c r="F198" s="5"/>
      <c r="G198" s="5"/>
      <c r="H198" s="5"/>
      <c r="I198" s="5"/>
      <c r="J198" s="5"/>
    </row>
    <row r="199" spans="1:10" x14ac:dyDescent="0.25">
      <c r="A199" s="4"/>
      <c r="B199" s="6" t="s">
        <v>100</v>
      </c>
      <c r="C199" s="7"/>
      <c r="D199" s="7"/>
      <c r="E199" s="7"/>
      <c r="F199" s="7"/>
      <c r="G199" s="7"/>
      <c r="H199" s="7"/>
      <c r="I199" s="7"/>
      <c r="J199" s="8"/>
    </row>
    <row r="200" spans="1:10" x14ac:dyDescent="0.25">
      <c r="A200" s="4"/>
      <c r="B200" s="6" t="s">
        <v>49</v>
      </c>
      <c r="C200" s="7"/>
      <c r="D200" s="7"/>
      <c r="E200" s="7"/>
      <c r="F200" s="7"/>
      <c r="G200" s="7"/>
      <c r="H200" s="7"/>
      <c r="I200" s="7"/>
      <c r="J200" s="8"/>
    </row>
    <row r="201" spans="1:10" x14ac:dyDescent="0.25">
      <c r="A201" s="4"/>
      <c r="B201" s="9">
        <f>+EAN!D7</f>
        <v>45473</v>
      </c>
      <c r="C201" s="7"/>
      <c r="D201" s="7"/>
      <c r="E201" s="7"/>
      <c r="F201" s="7"/>
      <c r="G201" s="7"/>
      <c r="H201" s="7"/>
      <c r="I201" s="7"/>
      <c r="J201" s="8"/>
    </row>
    <row r="202" spans="1:10" x14ac:dyDescent="0.25">
      <c r="A202" s="4"/>
      <c r="B202" s="6" t="s">
        <v>54</v>
      </c>
      <c r="C202" s="7"/>
      <c r="D202" s="7"/>
      <c r="E202" s="7"/>
      <c r="F202" s="7"/>
      <c r="G202" s="7"/>
      <c r="H202" s="7"/>
      <c r="I202" s="7"/>
      <c r="J202" s="8"/>
    </row>
    <row r="203" spans="1:10" ht="105" x14ac:dyDescent="0.25">
      <c r="A203" s="4"/>
      <c r="B203" s="11" t="s">
        <v>32</v>
      </c>
      <c r="C203" s="11" t="s">
        <v>33</v>
      </c>
      <c r="D203" s="11" t="s">
        <v>34</v>
      </c>
      <c r="E203" s="11" t="s">
        <v>35</v>
      </c>
      <c r="F203" s="11" t="s">
        <v>36</v>
      </c>
      <c r="G203" s="11" t="s">
        <v>37</v>
      </c>
      <c r="H203" s="11" t="s">
        <v>38</v>
      </c>
      <c r="I203" s="11" t="s">
        <v>39</v>
      </c>
      <c r="J203" s="11" t="s">
        <v>50</v>
      </c>
    </row>
    <row r="204" spans="1:10" x14ac:dyDescent="0.25">
      <c r="A204" s="4"/>
      <c r="B204" s="12" t="s">
        <v>99</v>
      </c>
      <c r="C204" s="123" t="s">
        <v>78</v>
      </c>
      <c r="D204" s="124" t="s">
        <v>79</v>
      </c>
      <c r="E204" s="124">
        <v>45473</v>
      </c>
      <c r="F204" s="13" t="s">
        <v>80</v>
      </c>
      <c r="G204" s="125">
        <v>13448350596</v>
      </c>
      <c r="H204" s="125">
        <v>13448350596</v>
      </c>
      <c r="I204" s="125">
        <v>13448350596</v>
      </c>
      <c r="J204" s="156">
        <v>1.4643205533987393</v>
      </c>
    </row>
    <row r="205" spans="1:10" x14ac:dyDescent="0.25">
      <c r="A205" s="4"/>
      <c r="B205" s="16"/>
      <c r="C205" s="127"/>
      <c r="D205" s="128"/>
      <c r="E205" s="128"/>
      <c r="F205" s="17"/>
      <c r="G205" s="129"/>
      <c r="H205" s="129"/>
      <c r="I205" s="129"/>
      <c r="J205" s="155"/>
    </row>
    <row r="206" spans="1:10" x14ac:dyDescent="0.25">
      <c r="A206" s="4"/>
      <c r="B206" s="12"/>
      <c r="C206" s="19" t="s">
        <v>81</v>
      </c>
      <c r="D206" s="13"/>
      <c r="E206" s="19"/>
      <c r="F206" s="19"/>
      <c r="G206" s="20">
        <v>63755353</v>
      </c>
      <c r="H206" s="20" t="s">
        <v>82</v>
      </c>
      <c r="I206" s="20" t="s">
        <v>82</v>
      </c>
      <c r="J206" s="21"/>
    </row>
    <row r="207" spans="1:10" x14ac:dyDescent="0.25">
      <c r="A207" s="4"/>
      <c r="B207" s="22"/>
      <c r="C207" s="23" t="s">
        <v>83</v>
      </c>
      <c r="D207" s="4"/>
      <c r="E207" s="23"/>
      <c r="F207" s="23"/>
      <c r="G207" s="24">
        <v>26637883</v>
      </c>
      <c r="H207" s="24" t="s">
        <v>82</v>
      </c>
      <c r="I207" s="24" t="s">
        <v>82</v>
      </c>
      <c r="J207" s="25"/>
    </row>
    <row r="208" spans="1:10" x14ac:dyDescent="0.25">
      <c r="A208" s="4"/>
      <c r="B208" s="22"/>
      <c r="C208" s="23" t="s">
        <v>84</v>
      </c>
      <c r="D208" s="4"/>
      <c r="E208" s="23"/>
      <c r="F208" s="23"/>
      <c r="G208" s="24">
        <v>0</v>
      </c>
      <c r="H208" s="24" t="s">
        <v>82</v>
      </c>
      <c r="I208" s="24" t="s">
        <v>82</v>
      </c>
      <c r="J208" s="25"/>
    </row>
    <row r="209" spans="1:10" x14ac:dyDescent="0.25">
      <c r="A209" s="4"/>
      <c r="B209" s="16"/>
      <c r="C209" s="26" t="s">
        <v>85</v>
      </c>
      <c r="D209" s="17"/>
      <c r="E209" s="26"/>
      <c r="F209" s="26"/>
      <c r="G209" s="27">
        <v>12296487479</v>
      </c>
      <c r="H209" s="27">
        <v>13448350596</v>
      </c>
      <c r="I209" s="27">
        <v>13448350596</v>
      </c>
      <c r="J209" s="18"/>
    </row>
    <row r="210" spans="1:10" x14ac:dyDescent="0.25">
      <c r="A210" s="4"/>
      <c r="B210" s="4"/>
      <c r="C210" s="4"/>
      <c r="D210" s="4"/>
      <c r="E210" s="4"/>
      <c r="F210" s="4"/>
      <c r="G210" s="4"/>
      <c r="H210" s="4"/>
      <c r="I210" s="4"/>
      <c r="J210" s="4"/>
    </row>
  </sheetData>
  <sortState xmlns:xlrd2="http://schemas.microsoft.com/office/spreadsheetml/2017/richdata2" ref="B114:D118">
    <sortCondition descending="1" ref="C114:C118"/>
  </sortState>
  <mergeCells count="35">
    <mergeCell ref="B92:C92"/>
    <mergeCell ref="B94:C94"/>
    <mergeCell ref="B96:F96"/>
    <mergeCell ref="B2:F2"/>
    <mergeCell ref="B3:F3"/>
    <mergeCell ref="B4:F4"/>
    <mergeCell ref="B5:F18"/>
    <mergeCell ref="B20:F20"/>
    <mergeCell ref="B75:I77"/>
    <mergeCell ref="B167:F168"/>
    <mergeCell ref="B22:F22"/>
    <mergeCell ref="B23:F50"/>
    <mergeCell ref="B62:F63"/>
    <mergeCell ref="B64:F65"/>
    <mergeCell ref="B51:F51"/>
    <mergeCell ref="B52:F53"/>
    <mergeCell ref="B55:F55"/>
    <mergeCell ref="B57:F59"/>
    <mergeCell ref="B60:F61"/>
    <mergeCell ref="B79:F79"/>
    <mergeCell ref="B87:F87"/>
    <mergeCell ref="B88:F90"/>
    <mergeCell ref="B84:F85"/>
    <mergeCell ref="B80:F81"/>
    <mergeCell ref="B110:F111"/>
    <mergeCell ref="B161:F162"/>
    <mergeCell ref="B109:F109"/>
    <mergeCell ref="B93:C93"/>
    <mergeCell ref="B147:F148"/>
    <mergeCell ref="B134:F134"/>
    <mergeCell ref="B135:F135"/>
    <mergeCell ref="B121:F122"/>
    <mergeCell ref="B128:F128"/>
    <mergeCell ref="B141:F142"/>
    <mergeCell ref="B155:F155"/>
  </mergeCells>
  <hyperlinks>
    <hyperlink ref="A1" location="INDICE!A1" display="INDICE" xr:uid="{9A8B3896-ADEC-4513-89FB-6C4F057F535C}"/>
  </hyperlinks>
  <pageMargins left="0.7" right="0.7" top="0.75" bottom="0.75" header="0.3" footer="0.3"/>
  <ignoredErrors>
    <ignoredError sqref="C182:D182 C153:D153" formulaRange="1"/>
  </ignoredError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zK69r4r7k1wE8Ez3XnoBNXIw849rwrJ+KqCkdYBqIQg=</DigestValue>
    </Reference>
    <Reference Type="http://www.w3.org/2000/09/xmldsig#Object" URI="#idOfficeObject">
      <DigestMethod Algorithm="http://www.w3.org/2001/04/xmlenc#sha256"/>
      <DigestValue>OLoDMzn8LNU+hTNLeWDmxfPpoPXIWeOniYXMAHumWj4=</DigestValue>
    </Reference>
    <Reference Type="http://uri.etsi.org/01903#SignedProperties" URI="#idSignedProperties">
      <Transforms>
        <Transform Algorithm="http://www.w3.org/TR/2001/REC-xml-c14n-20010315"/>
      </Transforms>
      <DigestMethod Algorithm="http://www.w3.org/2001/04/xmlenc#sha256"/>
      <DigestValue>zCzEIS8vAbSgdW0hwX8HWpFseUN+0/lmCdO7UPN6XZg=</DigestValue>
    </Reference>
  </SignedInfo>
  <SignatureValue>a+mR8HVHqA8fGlEY5by3bx25TJIRVO5Z1J77KZZ7HE88xa/0Aid0n6ldp3sFu33IUftu/3BXOxqV
P4FuqNuqcK70d+4NB9cXpLXTrrHKjEFfYVtPdR3pdOBUQfP86HsGl4rVRKrLXk9YvK5MYX1fCh2R
9WhGuE72q4siewBmI8kPXjCaftVPAcW2qwTTwOCnmNbii5NSWorUOsi4j2sUcRkGAUAAae8ewFbb
mJbFoD6H+1LM1/fASNoqOpW7CgfaQb358nVlHYsXTOcM4x56EEza6wc+Y0Gff6ECqHzCRKJ06IE7
J9SGLv0B0FxX+vO6K1KDLLfdOPlE+30Ao8HETQ==</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MqKiCttGNgqLeTbqBDlr8d3KTurKyoIzSb/HdrfY1fo=</DigestValue>
      </Reference>
      <Reference URI="/xl/printerSettings/printerSettings1.bin?ContentType=application/vnd.openxmlformats-officedocument.spreadsheetml.printerSettings">
        <DigestMethod Algorithm="http://www.w3.org/2001/04/xmlenc#sha256"/>
        <DigestValue>cSFr9m1yGacZmId1E2+uZcLWKT3K839QVb7y7aJGG2s=</DigestValue>
      </Reference>
      <Reference URI="/xl/printerSettings/printerSettings2.bin?ContentType=application/vnd.openxmlformats-officedocument.spreadsheetml.printerSettings">
        <DigestMethod Algorithm="http://www.w3.org/2001/04/xmlenc#sha256"/>
        <DigestValue>UYmPzASXC59m43P6m96AIGO4KjYcYQ21FqAgDyYenmc=</DigestValue>
      </Reference>
      <Reference URI="/xl/sharedStrings.xml?ContentType=application/vnd.openxmlformats-officedocument.spreadsheetml.sharedStrings+xml">
        <DigestMethod Algorithm="http://www.w3.org/2001/04/xmlenc#sha256"/>
        <DigestValue>epMx3Ele4NZmN6y/bc3vcatLLfW9P46G9l9gEffvDSo=</DigestValue>
      </Reference>
      <Reference URI="/xl/styles.xml?ContentType=application/vnd.openxmlformats-officedocument.spreadsheetml.styles+xml">
        <DigestMethod Algorithm="http://www.w3.org/2001/04/xmlenc#sha256"/>
        <DigestValue>iAU5/grSGmTzNwV6anNKpVUYQsIKiZDnDlV0MGWPO7A=</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u9fYPG/y53Vkn9IXz84RnZRJ6aGKp7H8+UntMLGU0I0=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sheet1.xml?ContentType=application/vnd.openxmlformats-officedocument.spreadsheetml.worksheet+xml">
        <DigestMethod Algorithm="http://www.w3.org/2001/04/xmlenc#sha256"/>
        <DigestValue>41T0SItsgVrh5iksFb8XuEDGVChI/KhJBOkHvOsrTr4=</DigestValue>
      </Reference>
      <Reference URI="/xl/worksheets/sheet2.xml?ContentType=application/vnd.openxmlformats-officedocument.spreadsheetml.worksheet+xml">
        <DigestMethod Algorithm="http://www.w3.org/2001/04/xmlenc#sha256"/>
        <DigestValue>4ADX/qBTYPIpUwjtWx+/0zE931RMJWYa2LNmf3STAw4=</DigestValue>
      </Reference>
      <Reference URI="/xl/worksheets/sheet3.xml?ContentType=application/vnd.openxmlformats-officedocument.spreadsheetml.worksheet+xml">
        <DigestMethod Algorithm="http://www.w3.org/2001/04/xmlenc#sha256"/>
        <DigestValue>P0fIB9vY7UVuOeudhdPkc29Os2LVDZeCgz4a+owYRoQ=</DigestValue>
      </Reference>
      <Reference URI="/xl/worksheets/sheet4.xml?ContentType=application/vnd.openxmlformats-officedocument.spreadsheetml.worksheet+xml">
        <DigestMethod Algorithm="http://www.w3.org/2001/04/xmlenc#sha256"/>
        <DigestValue>yOKL3aZ3MJv0HYtTJslCXoPrCD3dcrvT9fKNzGKhsCQ=</DigestValue>
      </Reference>
      <Reference URI="/xl/worksheets/sheet5.xml?ContentType=application/vnd.openxmlformats-officedocument.spreadsheetml.worksheet+xml">
        <DigestMethod Algorithm="http://www.w3.org/2001/04/xmlenc#sha256"/>
        <DigestValue>hfGTRyxi+4p80GGnGQot6pkIxnU5egUPMrhIaWw9vdI=</DigestValue>
      </Reference>
    </Manifest>
    <SignatureProperties>
      <SignatureProperty Id="idSignatureTime" Target="#idPackageSignature">
        <mdssi:SignatureTime xmlns:mdssi="http://schemas.openxmlformats.org/package/2006/digital-signature">
          <mdssi:Format>YYYY-MM-DDThh:mm:ssTZD</mdssi:Format>
          <mdssi:Value>2025-08-14T18:55:10Z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2025-08-14T18:55:10Z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8wwTaGtU98rnWgVXoeuG0T0cMHt204LW8PF4U2Y+jdI=</DigestValue>
    </Reference>
    <Reference Type="http://www.w3.org/2000/09/xmldsig#Object" URI="#idOfficeObject">
      <DigestMethod Algorithm="http://www.w3.org/2001/04/xmlenc#sha256"/>
      <DigestValue>IYFSPt+DKt/FdsV+JcX2nw06wo9WGnKAXYUjrziIvcs=</DigestValue>
    </Reference>
    <Reference Type="http://uri.etsi.org/01903#SignedProperties" URI="#idSignedProperties">
      <Transforms>
        <Transform Algorithm="http://www.w3.org/TR/2001/REC-xml-c14n-20010315"/>
      </Transforms>
      <DigestMethod Algorithm="http://www.w3.org/2001/04/xmlenc#sha256"/>
      <DigestValue>6L5EHPJYiRdeInVoxgWV3ZgxiPOoxUk1yeo7sWIPr4E=</DigestValue>
    </Reference>
  </SignedInfo>
  <SignatureValue>LsIh10IKMClyKIheDQkeBeFSn63JEGJzjMzrhhiBVzTfY3A6yDNdk4CQKjnEKsiYvnHn/wALEm1m
rX8jA5oAQKnjUTuw3JXdsf2FxXdU8fG2xzYlDyFjkteOjppUxmzxwq85Kz3bB1ebiY9OHHt0NA0/
LWb1EpaYQpE4L0iYgRcJ00dNI1Edcfs9KXFq5SB7yLw8POJtsBlz7puGz51k3F/LQW8XMehV8zFX
w/7puJ/z7FBA4pLjyibtxxzNPMWRt2yFIPVMkIfPTs8kUdL0d6rHH2WUOGLUbzAOnN7rt2z5NkkD
zXLgtFTW2rlqR/MgCNrln1RpIa/wa7oeqsrTKA==</SignatureValue>
  <KeyInfo>
    <X509Data>
      <X509Certificate>MIIIhjCCBm6gAwIBAgIIRZNR1W/rurQwDQYJKoZIhvcNAQELBQAwWjEaMBgGA1UEAwwRQ0EtRE9DVU1FTlRBIFMuQS4xFjAUBgNVBAUTDVJVQzgwMDUwMTcyLTExFzAVBgNVBAoMDkRPQ1VNRU5UQSBTLkEuMQswCQYDVQQGEwJQWTAeFw0yNTA1MjAxNzUwMDBaFw0yNzA1MjAxNzUw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qywgqmLVQX0USM1kCKkIYWC9FBxinnStL43FA82yflv5aZIASFvR7xwY5ki1zjMSlE3j/77pKJLvf0tlWTy+7/9Ixl4b4C0PPxdl62vAhlVoP7Qa2GV45n5jARb84GGFbTQ4wNKm8ZCRwa/BP3W3GfRfQZaw+pFvuq4aD0A9arjGFnmDl+4UV9TFUVFZIjHoVPmCec6KgzDV9yGzVgUAcI7B+eK2LjkYZ2LXpblQHpzizdaHSMlGxKsh6UhvVyOPyQ2zp5NdxYE8NMi2jXWgGoBKs/cm0oHPSoqh9BGIuh7cS6uQHcKT1/LxtKhUsCttQ0TCEZ17d07sp1Z3wr/Xvw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JpsCxSzZTiij22SbdbQfKlMtXp5MA4GA1UdDwEB/wQEAwIF4DANBgkqhkiG9w0BAQsFAAOCAgEADFlCQhcWwAb/SH+69n7EV+Qfg+VzXyyHi+cE2Een+gjnR6EY6CxP9C8eYNZ5GdXRR5y5yxve6GT1kvRqWGwbC6gttvOZkG/qSVVWFPabKulhyJiBVnUQjZcsIB8b+qDCeMgTdf3BhFHyh/iQKxY93U2dDxFeqdHgEHx3A7YIYd4w75Wc7jCS/mRGYZu55msoFy5znFJmgpTFk3ivsNxzhjCniF1T2JKLP3ke98zcy+1rSudfDR+MLdpwiaoo+j+hg2jX+EAboM0p5tjy/ddEE8jeKfISKKa/irIAHU+ZPZe6noGUrD/6WgFhaDqVqTLxp5yoEZSOaAvlR1O29RL1NvCj8GR+WtlPnznlJ0v///UDKeacmUm1SAiYM+dD2PzeWcLuw1xe0E08uON4dwRo72IOZ1DQ0mYayaoUXG7nAuDhWHkNacgI/IkAqNx2vgzxy3iNCjzxm8Q/P2CIvlDtbHgOGUo1co/HuCvPvk52BTTdoSsDcJ975a/mt9cleJR97fV4BdfkGur8cPheHp6sphoHzUOLHTKBH06Fsvb5l2tSRzMds3EXLxU6X11CudgoEM899D2jKh79iaBJW0/x7qHgvmo/kN/EmVbSass3MEf5tTK9al7lpmJNYZzeKcz1aiB0uV/LoMoQ2O8oCwfAoEJOy6TuWXdSe3hhAuLI7P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MqKiCttGNgqLeTbqBDlr8d3KTurKyoIzSb/HdrfY1fo=</DigestValue>
      </Reference>
      <Reference URI="/xl/printerSettings/printerSettings1.bin?ContentType=application/vnd.openxmlformats-officedocument.spreadsheetml.printerSettings">
        <DigestMethod Algorithm="http://www.w3.org/2001/04/xmlenc#sha256"/>
        <DigestValue>cSFr9m1yGacZmId1E2+uZcLWKT3K839QVb7y7aJGG2s=</DigestValue>
      </Reference>
      <Reference URI="/xl/printerSettings/printerSettings2.bin?ContentType=application/vnd.openxmlformats-officedocument.spreadsheetml.printerSettings">
        <DigestMethod Algorithm="http://www.w3.org/2001/04/xmlenc#sha256"/>
        <DigestValue>UYmPzASXC59m43P6m96AIGO4KjYcYQ21FqAgDyYenmc=</DigestValue>
      </Reference>
      <Reference URI="/xl/sharedStrings.xml?ContentType=application/vnd.openxmlformats-officedocument.spreadsheetml.sharedStrings+xml">
        <DigestMethod Algorithm="http://www.w3.org/2001/04/xmlenc#sha256"/>
        <DigestValue>epMx3Ele4NZmN6y/bc3vcatLLfW9P46G9l9gEffvDSo=</DigestValue>
      </Reference>
      <Reference URI="/xl/styles.xml?ContentType=application/vnd.openxmlformats-officedocument.spreadsheetml.styles+xml">
        <DigestMethod Algorithm="http://www.w3.org/2001/04/xmlenc#sha256"/>
        <DigestValue>iAU5/grSGmTzNwV6anNKpVUYQsIKiZDnDlV0MGWPO7A=</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u9fYPG/y53Vkn9IXz84RnZRJ6aGKp7H8+UntMLGU0I0=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sheet1.xml?ContentType=application/vnd.openxmlformats-officedocument.spreadsheetml.worksheet+xml">
        <DigestMethod Algorithm="http://www.w3.org/2001/04/xmlenc#sha256"/>
        <DigestValue>41T0SItsgVrh5iksFb8XuEDGVChI/KhJBOkHvOsrTr4=</DigestValue>
      </Reference>
      <Reference URI="/xl/worksheets/sheet2.xml?ContentType=application/vnd.openxmlformats-officedocument.spreadsheetml.worksheet+xml">
        <DigestMethod Algorithm="http://www.w3.org/2001/04/xmlenc#sha256"/>
        <DigestValue>4ADX/qBTYPIpUwjtWx+/0zE931RMJWYa2LNmf3STAw4=</DigestValue>
      </Reference>
      <Reference URI="/xl/worksheets/sheet3.xml?ContentType=application/vnd.openxmlformats-officedocument.spreadsheetml.worksheet+xml">
        <DigestMethod Algorithm="http://www.w3.org/2001/04/xmlenc#sha256"/>
        <DigestValue>P0fIB9vY7UVuOeudhdPkc29Os2LVDZeCgz4a+owYRoQ=</DigestValue>
      </Reference>
      <Reference URI="/xl/worksheets/sheet4.xml?ContentType=application/vnd.openxmlformats-officedocument.spreadsheetml.worksheet+xml">
        <DigestMethod Algorithm="http://www.w3.org/2001/04/xmlenc#sha256"/>
        <DigestValue>yOKL3aZ3MJv0HYtTJslCXoPrCD3dcrvT9fKNzGKhsCQ=</DigestValue>
      </Reference>
      <Reference URI="/xl/worksheets/sheet5.xml?ContentType=application/vnd.openxmlformats-officedocument.spreadsheetml.worksheet+xml">
        <DigestMethod Algorithm="http://www.w3.org/2001/04/xmlenc#sha256"/>
        <DigestValue>hfGTRyxi+4p80GGnGQot6pkIxnU5egUPMrhIaWw9vdI=</DigestValue>
      </Reference>
    </Manifest>
    <SignatureProperties>
      <SignatureProperty Id="idSignatureTime" Target="#idPackageSignature">
        <mdssi:SignatureTime xmlns:mdssi="http://schemas.openxmlformats.org/package/2006/digital-signature">
          <mdssi:Format>YYYY-MM-DDThh:mm:ssTZD</mdssi:Format>
          <mdssi:Value>2025-08-14T21:08:00Z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2025-08-14T21:08:00Z</xd:SigningTime>
          <xd:SigningCertificate>
            <xd:Cert>
              <xd:CertDigest>
                <DigestMethod Algorithm="http://www.w3.org/2001/04/xmlenc#sha256"/>
                <DigestValue>8RgV/Ji+rqNzoNGKnzK+PBuSIuPbbvCfjAuYs7Fi9Zo=</DigestValue>
              </xd:CertDigest>
              <xd:IssuerSerial>
                <X509IssuerName>C=PY, O=DOCUMENTA S.A., SERIALNUMBER=RUC80050172-1, CN=CA-DOCUMENTA S.A.</X509IssuerName>
                <X509SerialNumber>5013440787341097652</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DC33E7-A1BE-4739-92A4-D474FD9D3BD6}">
  <ds:schemaRefs>
    <ds:schemaRef ds:uri="http://schemas.microsoft.com/office/2006/documentManagement/types"/>
    <ds:schemaRef ds:uri="http://purl.org/dc/dcmitype/"/>
    <ds:schemaRef ds:uri="50cd21ce-157e-4cef-a9e1-719e8f6c805e"/>
    <ds:schemaRef ds:uri="http://schemas.microsoft.com/office/infopath/2007/PartnerControls"/>
    <ds:schemaRef ds:uri="http://purl.org/dc/elements/1.1/"/>
    <ds:schemaRef ds:uri="e22f4d1c-4a35-40b6-96d5-1a9c7e49af38"/>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61B9735-C2FE-4D4F-8BB2-D046F9A5EBF9}">
  <ds:schemaRefs>
    <ds:schemaRef ds:uri="http://schemas.microsoft.com/sharepoint/v3/contenttype/forms"/>
  </ds:schemaRefs>
</ds:datastoreItem>
</file>

<file path=customXml/itemProps3.xml><?xml version="1.0" encoding="utf-8"?>
<ds:datastoreItem xmlns:ds="http://schemas.openxmlformats.org/officeDocument/2006/customXml" ds:itemID="{22704276-2131-47D7-A2CA-EBF26DE806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EAN</vt:lpstr>
      <vt:lpstr>EIE</vt:lpstr>
      <vt:lpstr>EVA</vt:lpstr>
      <vt:lpstr>EFE</vt:lpstr>
      <vt:lpstr>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2025-08-14T18:54:55Z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y fmtid="{D5CDD505-2E9C-101B-9397-08002B2CF9AE}" pid="3" name="MediaServiceImageTags">
    <vt:lpwstr/>
  </property>
</Properties>
</file>