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3.xml" ContentType="application/vnd.openxmlformats-officedocument.customXmlProperties+xml"/>
  <Override PartName="/_xmlsignatures/sig1.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4_{5EAFD5C5-1D6D-4ACE-A665-40869204383C}" xr6:coauthVersionLast="47" xr6:coauthVersionMax="47" xr10:uidLastSave="{00000000-0000-0000-0000-000000000000}"/>
  <bookViews>
    <workbookView xWindow="32580" yWindow="14040" windowWidth="15375" windowHeight="7875" tabRatio="597" activeTab="4" xr2:uid="{00000000-000D-0000-FFFF-FFFF00000000}"/>
  </bookViews>
  <sheets>
    <sheet name="BG" sheetId="31" r:id="rId1"/>
    <sheet name="ER" sheetId="34" r:id="rId2"/>
    <sheet name="EFE" sheetId="32" r:id="rId3"/>
    <sheet name="EEPN" sheetId="33" r:id="rId4"/>
    <sheet name="NOTAS" sheetId="3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5" i="35" l="1"/>
  <c r="C295" i="35"/>
  <c r="D292" i="35"/>
  <c r="C292" i="35"/>
  <c r="D289" i="35"/>
  <c r="C289" i="35"/>
  <c r="C280" i="35"/>
  <c r="D277" i="35"/>
  <c r="C277" i="35"/>
  <c r="D268" i="35"/>
  <c r="C268" i="35"/>
  <c r="D264" i="35"/>
  <c r="C264" i="35"/>
  <c r="D261" i="35"/>
  <c r="C261" i="35"/>
  <c r="C272" i="35" l="1"/>
  <c r="D272" i="35"/>
  <c r="D297" i="35"/>
  <c r="C297" i="35"/>
  <c r="E36" i="32" l="1"/>
  <c r="D36" i="32"/>
  <c r="E28" i="32"/>
  <c r="D28" i="32"/>
  <c r="D18" i="32"/>
  <c r="D20" i="32" s="1"/>
  <c r="E16" i="32"/>
  <c r="D16" i="32"/>
  <c r="D13" i="32"/>
  <c r="E13" i="32"/>
  <c r="E18" i="32" s="1"/>
  <c r="E20" i="32" s="1"/>
  <c r="E23" i="34"/>
  <c r="E25" i="34" s="1"/>
  <c r="E27" i="34" s="1"/>
  <c r="E14" i="34"/>
  <c r="D19" i="31"/>
  <c r="I14" i="31"/>
  <c r="I19" i="31"/>
  <c r="H19" i="31"/>
  <c r="E38" i="32" l="1"/>
  <c r="E40" i="32" s="1"/>
  <c r="I20" i="31"/>
  <c r="D38" i="32"/>
  <c r="D40" i="32" s="1"/>
  <c r="E459" i="35"/>
  <c r="F459" i="35"/>
  <c r="M416" i="35" l="1"/>
  <c r="L416" i="35"/>
  <c r="K416" i="35"/>
  <c r="J416" i="35"/>
  <c r="I416" i="35"/>
  <c r="H416" i="35"/>
  <c r="G416" i="35"/>
  <c r="F416" i="35"/>
  <c r="E416" i="35"/>
  <c r="D416" i="35"/>
  <c r="C416" i="35"/>
  <c r="F369" i="35"/>
  <c r="E357" i="35"/>
  <c r="F357" i="35"/>
  <c r="D226" i="35" l="1"/>
  <c r="F171" i="35"/>
  <c r="D14" i="34"/>
  <c r="E170" i="35" l="1"/>
  <c r="F170" i="35" s="1"/>
  <c r="E436" i="35" l="1"/>
  <c r="B417" i="35"/>
  <c r="B416" i="35"/>
  <c r="M405" i="35"/>
  <c r="L405" i="35"/>
  <c r="K405" i="35"/>
  <c r="J405" i="35"/>
  <c r="I405" i="35"/>
  <c r="H405" i="35"/>
  <c r="G405" i="35"/>
  <c r="F405" i="35"/>
  <c r="E405" i="35"/>
  <c r="D405" i="35"/>
  <c r="C405" i="35"/>
  <c r="I337" i="35"/>
  <c r="H337" i="35"/>
  <c r="G337" i="35"/>
  <c r="E395" i="35"/>
  <c r="F371" i="35" l="1"/>
  <c r="F372" i="35" s="1"/>
  <c r="E425" i="35"/>
  <c r="D183" i="35"/>
  <c r="C181" i="35"/>
  <c r="C180" i="35"/>
  <c r="C179" i="35"/>
  <c r="C178" i="35"/>
  <c r="I170" i="35"/>
  <c r="I166" i="35"/>
  <c r="I165" i="35"/>
  <c r="I164" i="35"/>
  <c r="E166" i="35"/>
  <c r="E165" i="35"/>
  <c r="E164" i="35"/>
  <c r="C256" i="35" l="1"/>
  <c r="D256" i="35"/>
  <c r="E256" i="35"/>
  <c r="F256" i="35"/>
  <c r="E226" i="35"/>
  <c r="D14" i="31" l="1"/>
  <c r="D20" i="31" s="1"/>
  <c r="E7" i="32"/>
  <c r="E440" i="35" l="1"/>
  <c r="F425" i="35"/>
  <c r="F440" i="35" s="1"/>
  <c r="F436" i="35"/>
  <c r="F446" i="35"/>
  <c r="F449" i="35"/>
  <c r="F462" i="35" s="1"/>
  <c r="E466" i="35"/>
  <c r="F466" i="35"/>
  <c r="B395" i="35"/>
  <c r="B381" i="35"/>
  <c r="B382" i="35"/>
  <c r="C337" i="35"/>
  <c r="E337" i="35"/>
  <c r="H172" i="35"/>
  <c r="H167" i="35"/>
  <c r="E446" i="35" l="1"/>
  <c r="E239" i="35" l="1"/>
  <c r="D239" i="35"/>
  <c r="C200" i="35"/>
  <c r="D200" i="35" l="1"/>
  <c r="E19" i="31" l="1"/>
  <c r="F165" i="35" l="1"/>
  <c r="F166" i="35"/>
  <c r="F164" i="35"/>
  <c r="F183" i="35" l="1"/>
  <c r="D23" i="34" l="1"/>
  <c r="D25" i="34" s="1"/>
  <c r="D27" i="34" s="1"/>
  <c r="I7" i="31" l="1"/>
  <c r="D172" i="35" l="1"/>
  <c r="D167" i="35"/>
  <c r="D173" i="35" l="1"/>
  <c r="B4" i="32" l="1"/>
  <c r="H14" i="31" l="1"/>
  <c r="H20" i="31" s="1"/>
  <c r="E14" i="31" l="1"/>
  <c r="E20" i="31" l="1"/>
  <c r="H7" i="31" l="1"/>
  <c r="D7" i="34" s="1"/>
  <c r="E449" i="35" s="1"/>
  <c r="E462" i="35" s="1"/>
  <c r="D7" i="32" l="1"/>
  <c r="B16" i="33" s="1"/>
  <c r="K7" i="33" s="1"/>
  <c r="D260" i="35" l="1"/>
  <c r="D276" i="35" s="1"/>
  <c r="C260" i="35"/>
  <c r="C276" i="35" s="1"/>
  <c r="D189" i="35"/>
  <c r="E204" i="35" s="1"/>
  <c r="E230" i="35" s="1"/>
  <c r="D204" i="35"/>
  <c r="D230" i="35" s="1"/>
  <c r="B17" i="33"/>
  <c r="L7" i="33" s="1"/>
</calcChain>
</file>

<file path=xl/sharedStrings.xml><?xml version="1.0" encoding="utf-8"?>
<sst xmlns="http://schemas.openxmlformats.org/spreadsheetml/2006/main" count="674" uniqueCount="452">
  <si>
    <t>INDICE</t>
  </si>
  <si>
    <t>CADIEM ADMINISTRADORA DE FONDOS PATRIMONIALES DE INVERSIÓN S.A.</t>
  </si>
  <si>
    <t>INFORMACIÓN GENERAL DE LA ENTIDAD</t>
  </si>
  <si>
    <t>ESTADO DE RESULTADO</t>
  </si>
  <si>
    <t>ÍNDICE</t>
  </si>
  <si>
    <t>1) Identificación</t>
  </si>
  <si>
    <t>Razón Social:</t>
  </si>
  <si>
    <t>Cadiem Administradora de Fondos Patrimoniales de Inversión S.A.</t>
  </si>
  <si>
    <t>Registro CNV:</t>
  </si>
  <si>
    <t>Resolución 1008/07 del 27 de febrero de 2007</t>
  </si>
  <si>
    <t>Dirección:</t>
  </si>
  <si>
    <t>Quesada N° 4926 - (Edificio Atlas Center, Piso 6i)</t>
  </si>
  <si>
    <t>Teléfono:</t>
  </si>
  <si>
    <t>610-720</t>
  </si>
  <si>
    <t>cadiemfondos@cadiemfondos.com.py</t>
  </si>
  <si>
    <t>Sitio WEB:</t>
  </si>
  <si>
    <t>www.cadiemfondos.com.py</t>
  </si>
  <si>
    <t>Domicilio Legal:</t>
  </si>
  <si>
    <t>2) Antecedentes sobre constitución de la Sociedad y reformas estatutarias</t>
  </si>
  <si>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 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</si>
  <si>
    <t>3) Administración</t>
  </si>
  <si>
    <t>CARGO</t>
  </si>
  <si>
    <t>NOMBRE Y APELLIDO</t>
  </si>
  <si>
    <t>Representantes Legales</t>
  </si>
  <si>
    <t>Presidente</t>
  </si>
  <si>
    <t>César Paredes Franco</t>
  </si>
  <si>
    <t>Vice-Presidente</t>
  </si>
  <si>
    <t>Elías Miguel Gelay</t>
  </si>
  <si>
    <t>Director</t>
  </si>
  <si>
    <t>Gloria Ayala Person</t>
  </si>
  <si>
    <t>Síndico</t>
  </si>
  <si>
    <t>Juana Pabla Galeano</t>
  </si>
  <si>
    <t>Panal Ejecutiva</t>
  </si>
  <si>
    <t>Natalia Trinidad</t>
  </si>
  <si>
    <t>Contador</t>
  </si>
  <si>
    <t>Jorge Ugarte</t>
  </si>
  <si>
    <t>NOMBRE</t>
  </si>
  <si>
    <t>TIPO DE VINCULACIÓN</t>
  </si>
  <si>
    <t>1) Cadiem Casa de Bolsa S.A.</t>
  </si>
  <si>
    <t>b) Mismos Representantes Legales</t>
  </si>
  <si>
    <t>c) Misma Plana Ejecutiva</t>
  </si>
  <si>
    <t>2) César Paredes Franco</t>
  </si>
  <si>
    <t>Accionista con Derecho a Voto  - Presidente</t>
  </si>
  <si>
    <t>Accionista con Derecho a Voto  - Vicepresidente</t>
  </si>
  <si>
    <t>Accionista con Derecho a Voto  - Directora</t>
  </si>
  <si>
    <t xml:space="preserve">BALANCE GENERAL </t>
  </si>
  <si>
    <t>en Guaraníes</t>
  </si>
  <si>
    <t>ACTIVO</t>
  </si>
  <si>
    <t>Nota</t>
  </si>
  <si>
    <t>PASIVO</t>
  </si>
  <si>
    <t>Activo Corriente</t>
  </si>
  <si>
    <t>Pasivo Corriente</t>
  </si>
  <si>
    <t>Disponibilidades</t>
  </si>
  <si>
    <t>5.1</t>
  </si>
  <si>
    <t>Cuentas por Pagar</t>
  </si>
  <si>
    <t>5.3</t>
  </si>
  <si>
    <t>Inversiones temporarias</t>
  </si>
  <si>
    <t>Anexo II</t>
  </si>
  <si>
    <t>Relacionadas</t>
  </si>
  <si>
    <t>Créditos</t>
  </si>
  <si>
    <t>5.2</t>
  </si>
  <si>
    <t>Total Pasivo Corriente</t>
  </si>
  <si>
    <t>Con Relacionadas</t>
  </si>
  <si>
    <t>PATRIMONIO NETO</t>
  </si>
  <si>
    <t>Total Activo Corriente</t>
  </si>
  <si>
    <t>Capital</t>
  </si>
  <si>
    <t>Activo No Corriente</t>
  </si>
  <si>
    <t>Reserva</t>
  </si>
  <si>
    <t>Activos Intangibles y Cargos Diferidos</t>
  </si>
  <si>
    <t>Resultado del Ejercicio</t>
  </si>
  <si>
    <t>Total Activo No Corriente</t>
  </si>
  <si>
    <t>Total Patrimonio Neto</t>
  </si>
  <si>
    <t>Total Activo</t>
  </si>
  <si>
    <t>Total Pasivo y Patrimonio Neto</t>
  </si>
  <si>
    <t>CONCEPTO</t>
  </si>
  <si>
    <t>Notas</t>
  </si>
  <si>
    <t>INGRESOS OPERATIVOS</t>
  </si>
  <si>
    <t>Ingresos por Servicios</t>
  </si>
  <si>
    <t>Ingresos Financieros</t>
  </si>
  <si>
    <t>Ingreso con Relacionadas</t>
  </si>
  <si>
    <t>Otros Ingresos</t>
  </si>
  <si>
    <t>TOTAL INGRESOS</t>
  </si>
  <si>
    <t>EGRESOS</t>
  </si>
  <si>
    <t>Gastos de Venta</t>
  </si>
  <si>
    <t>Gastos de Administración</t>
  </si>
  <si>
    <t>Gastos Fiscales</t>
  </si>
  <si>
    <t>Gastos Financieros</t>
  </si>
  <si>
    <t>Otros Egresos</t>
  </si>
  <si>
    <t>TOTAL EGRESOS</t>
  </si>
  <si>
    <t>UTILIDAD O PERDIDA</t>
  </si>
  <si>
    <t>IMPUESTO A LA RENTA</t>
  </si>
  <si>
    <t>RESULTADO DEL EJERCICIO</t>
  </si>
  <si>
    <t>(En Guaraníes)</t>
  </si>
  <si>
    <t>1.</t>
  </si>
  <si>
    <t>ACTIVIDADES DE OPERACIÓN</t>
  </si>
  <si>
    <t>Ingreso en efectivo por comisiones y otros</t>
  </si>
  <si>
    <t>Efectivo pagado por compra de cartera</t>
  </si>
  <si>
    <t>Efectivo pagado a empleados</t>
  </si>
  <si>
    <t>Efectivo generado (usado) por otras actividades</t>
  </si>
  <si>
    <t>Total de efectivo de las actividades operativas antes de cambios en los activos de operaciones</t>
  </si>
  <si>
    <t>(Aumento) disminución en los activos de operación</t>
  </si>
  <si>
    <t>Fondos colocados a corto plazo</t>
  </si>
  <si>
    <t>Aumento (disminución) en pasivos operativos</t>
  </si>
  <si>
    <t>Pago proveedores</t>
  </si>
  <si>
    <t>Efectivo neto de actividades de operación antes de Impuestos</t>
  </si>
  <si>
    <t>Impuesto a la renta</t>
  </si>
  <si>
    <t>Efectivo neto en actividades de operación</t>
  </si>
  <si>
    <t>2.</t>
  </si>
  <si>
    <t>Flujo de Efectivo por Actividades de Inversión</t>
  </si>
  <si>
    <t>Inversiones en otras empresas</t>
  </si>
  <si>
    <t>Inversiones Temporarias</t>
  </si>
  <si>
    <t>Adquisición de Acciones y Títulos de Deuda y otros títulos valores</t>
  </si>
  <si>
    <t>Adquisición de bienes de uso</t>
  </si>
  <si>
    <t>Intereses percibidos</t>
  </si>
  <si>
    <t>Efectivo neto por (o usado) en actividades de Inversión</t>
  </si>
  <si>
    <t>3.</t>
  </si>
  <si>
    <t>Flujo de Efectivo por Actividades de Financiamiento</t>
  </si>
  <si>
    <t>Aporte de Capital</t>
  </si>
  <si>
    <t>Proveniente de préstamos y otras deudas</t>
  </si>
  <si>
    <t>Dividendos Pagados</t>
  </si>
  <si>
    <t>Intereses Pagados</t>
  </si>
  <si>
    <t>Valuación de Saldos</t>
  </si>
  <si>
    <t>Efectivo neto en actividades de financiamiento</t>
  </si>
  <si>
    <t>Aumento (o disminución) neto de efectivo y sus equivalentes</t>
  </si>
  <si>
    <t>Efectivo y su equivalente al comienzo del periodo</t>
  </si>
  <si>
    <t>Efectivo y su equivalente al cierre del periodo</t>
  </si>
  <si>
    <t>CUENTAS</t>
  </si>
  <si>
    <t>CAPITAL</t>
  </si>
  <si>
    <t>RESERVA</t>
  </si>
  <si>
    <t>RESULTADO</t>
  </si>
  <si>
    <t>SUSCRIPTO</t>
  </si>
  <si>
    <t>A INTEGRAR</t>
  </si>
  <si>
    <t>INTEGRADO</t>
  </si>
  <si>
    <t>LEGAL</t>
  </si>
  <si>
    <t>FACULTATIVA</t>
  </si>
  <si>
    <t>REVALÚO</t>
  </si>
  <si>
    <t>ACUMULADO</t>
  </si>
  <si>
    <t>DEL EJERCICIO</t>
  </si>
  <si>
    <t>Saldo al inicio</t>
  </si>
  <si>
    <t>Movimientos subsecuentes</t>
  </si>
  <si>
    <t>Capitalización de Utilidades</t>
  </si>
  <si>
    <t>Reserva Legal</t>
  </si>
  <si>
    <t>Revalúo</t>
  </si>
  <si>
    <t>Transf a dividendos a pagar</t>
  </si>
  <si>
    <t>Resultado del ejercicio</t>
  </si>
  <si>
    <t>Notas a los Estados Financieros</t>
  </si>
  <si>
    <t>1) Información básica de la empresa.</t>
  </si>
  <si>
    <t xml:space="preserve">     Naturaleza jurídica de las actividades de la sociedad.</t>
  </si>
  <si>
    <t>2) Principales políticas y prácticas contables aplicadas.</t>
  </si>
  <si>
    <t>3) Cambio de Políticas y Procedimientos de Contabilidad.</t>
  </si>
  <si>
    <t>Los cambios de Políticas y Procedimientos de Contabilidad con relación al año anterior obedecen a la nuevas exigencias emanadas por la Ley 6380/19, específicamente en relación a la Valuación de Bienes de Uso e Intangibles.</t>
  </si>
  <si>
    <t>4) Criterios específicos de valuación.</t>
  </si>
  <si>
    <t>4.1) Valuación en moneda extranjera</t>
  </si>
  <si>
    <t>4.2) Posición en moneda extranjera</t>
  </si>
  <si>
    <t>DETALLE</t>
  </si>
  <si>
    <t>MONEDA EXTRANJERA</t>
  </si>
  <si>
    <t>CAMBIO VIGENTE</t>
  </si>
  <si>
    <t>CLASE</t>
  </si>
  <si>
    <t>MONTO</t>
  </si>
  <si>
    <t>ACTIVOS</t>
  </si>
  <si>
    <t>USD</t>
  </si>
  <si>
    <t>PASIVOS</t>
  </si>
  <si>
    <t>Proveedor</t>
  </si>
  <si>
    <t>Concepto</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</si>
  <si>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</si>
  <si>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</si>
  <si>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</si>
  <si>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</si>
  <si>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5) Composición de cuentas:</t>
  </si>
  <si>
    <t>Detalle</t>
  </si>
  <si>
    <t>Bancos Gs</t>
  </si>
  <si>
    <t>Bancos USD</t>
  </si>
  <si>
    <t>Total</t>
  </si>
  <si>
    <t>DETALLE CORRIENTE</t>
  </si>
  <si>
    <t>Documentos y cuentas por Cobrar</t>
  </si>
  <si>
    <t>Comisión</t>
  </si>
  <si>
    <t>Deudores Varios</t>
  </si>
  <si>
    <t>Crédito Fiscal</t>
  </si>
  <si>
    <t>Anticipo Proveedor</t>
  </si>
  <si>
    <t>Servicios</t>
  </si>
  <si>
    <t>TOTAL</t>
  </si>
  <si>
    <t>Fiscales</t>
  </si>
  <si>
    <t>Al Personal</t>
  </si>
  <si>
    <t>IPS</t>
  </si>
  <si>
    <t>Patronal</t>
  </si>
  <si>
    <t>Saldo Inicial</t>
  </si>
  <si>
    <t xml:space="preserve">Aumento </t>
  </si>
  <si>
    <t>Disminución</t>
  </si>
  <si>
    <t>Saldo al Cierre</t>
  </si>
  <si>
    <t>Capital Integrado</t>
  </si>
  <si>
    <t>Reservas</t>
  </si>
  <si>
    <t>Resultado Acumulado</t>
  </si>
  <si>
    <t>Comisión Fondo</t>
  </si>
  <si>
    <t>(-) Devolución de Comisión</t>
  </si>
  <si>
    <t>Diferencia de Precio</t>
  </si>
  <si>
    <t>Diferencia de Cambio</t>
  </si>
  <si>
    <t>Emisión de Cheque</t>
  </si>
  <si>
    <t>Gastos de Ventas</t>
  </si>
  <si>
    <t>Comisiones Pagadas</t>
  </si>
  <si>
    <t>Publicidad</t>
  </si>
  <si>
    <t>Gastos Varios Administrativos</t>
  </si>
  <si>
    <t>Retribución Social y Carga Social</t>
  </si>
  <si>
    <t>Honorarios</t>
  </si>
  <si>
    <t>Alquiler de Local</t>
  </si>
  <si>
    <t>Depreciación</t>
  </si>
  <si>
    <t>Gastos Varios</t>
  </si>
  <si>
    <t>Aranceles SEPRELAD</t>
  </si>
  <si>
    <t>IVA Gasto</t>
  </si>
  <si>
    <t>Multas y Recargos</t>
  </si>
  <si>
    <t>Interés Repo</t>
  </si>
  <si>
    <t>6) Información referentes a las contingencias y compromisos.</t>
  </si>
  <si>
    <t xml:space="preserve">     6.1) Compromisos directos</t>
  </si>
  <si>
    <t>Cadiem A.F.P.I.S.A. no cuenta con garantías otorgadas a la fecha.</t>
  </si>
  <si>
    <t xml:space="preserve">     6.2) Contingencias Legales</t>
  </si>
  <si>
    <t>No existen a la fecha juicios u otras acciones legales que comprometan a la Sociedad.</t>
  </si>
  <si>
    <t>7) Hechos posteriores al cierre del ejercicio.</t>
  </si>
  <si>
    <t>No han ocurrido hechos posteriores al cierre del presente trimestre hasta la emisión del informe.</t>
  </si>
  <si>
    <t>8) Limitación a la libre disponibilidad de los activos o del patrimonio y cualquier restricción al derecho de propiedad.</t>
  </si>
  <si>
    <t>No existe ninguna limitación para la libre disposición de los activos o de patrimonio ni cualquier restricción al derecho de propiedad, prendas e hipotecas a la fecha de emisión de los presentes estados contables.</t>
  </si>
  <si>
    <t>9) Sanciones.</t>
  </si>
  <si>
    <t>No existe ninguna sanción para la Sociedad, sus directores y/o administración y cualquier otro antecedente que sea considerado importante informar a la emisión del informe.</t>
  </si>
  <si>
    <t>ANEXO I</t>
  </si>
  <si>
    <t>CADIEM ADMINISTRADORA DE FONDOS PATROMINALES DE INVERSIÓN S.A.</t>
  </si>
  <si>
    <t>DETALLE DE CAPITAL Y PROPIEDAD</t>
  </si>
  <si>
    <t>Capital Emitido:</t>
  </si>
  <si>
    <t>Capital Suscripto:</t>
  </si>
  <si>
    <t>Capital Integrado:</t>
  </si>
  <si>
    <t>Valor nominal de cada acción es:</t>
  </si>
  <si>
    <t>Gs. 100.000-</t>
  </si>
  <si>
    <t>CAPITAL INTEGRADO</t>
  </si>
  <si>
    <t>Accionistas</t>
  </si>
  <si>
    <t>Cantidad de Acciones</t>
  </si>
  <si>
    <t>Clase</t>
  </si>
  <si>
    <t>Votos</t>
  </si>
  <si>
    <t>Valor Nominal</t>
  </si>
  <si>
    <t>% Participación en el Capital Integrado</t>
  </si>
  <si>
    <t>ANEXO II</t>
  </si>
  <si>
    <t>EMISOR</t>
  </si>
  <si>
    <t>VALOR DE COSTO</t>
  </si>
  <si>
    <t>VALOR CONTABLE</t>
  </si>
  <si>
    <t>VALOR NOMINAL UNITARIO</t>
  </si>
  <si>
    <t>VALOR DE COTIZACIÓN</t>
  </si>
  <si>
    <t>VENCIMIENTO</t>
  </si>
  <si>
    <t>INVERSIÓN TEMPORARIA</t>
  </si>
  <si>
    <t>ANEXO III</t>
  </si>
  <si>
    <t>VALORES DE ORIGEN</t>
  </si>
  <si>
    <t>DEPRECIACIONES</t>
  </si>
  <si>
    <t>NETO RESULTANTE</t>
  </si>
  <si>
    <t>VALORES AL INCIO</t>
  </si>
  <si>
    <t>ALTAS</t>
  </si>
  <si>
    <t>BAJAS</t>
  </si>
  <si>
    <t>REVALUO DEL PERIODO</t>
  </si>
  <si>
    <t>VALORES AL CIERRE</t>
  </si>
  <si>
    <t>ACUMULADA AL INICIO</t>
  </si>
  <si>
    <t>DEPRECIACIÓN DEL PERIODO</t>
  </si>
  <si>
    <t>ACUMULADAS AL CIERRE</t>
  </si>
  <si>
    <t>4.3) Diferencia de cambio en moneda extranjera</t>
  </si>
  <si>
    <t>5.6</t>
  </si>
  <si>
    <t>Los estados financieros fuerón preparados utilizando como principal criterio de valuación el costo histórico, con las excepciones que se mencionan en el numeral 2.</t>
  </si>
  <si>
    <t>Gs. 35.000.000.000-</t>
  </si>
  <si>
    <t xml:space="preserve">El Capital Social de la entidad de acuerdo con el Acta N° 28 de fecha 25/03/2022 es de Gs. 40.000.000.000 (guaraníes cuarenta mil millones) </t>
  </si>
  <si>
    <t>Banco Itau Paraguay S.A.</t>
  </si>
  <si>
    <t>Banco Itau Paraguay S.A</t>
  </si>
  <si>
    <t>Fondo de Inversion Eco Forestal I</t>
  </si>
  <si>
    <t>Fondo Mutuo Crecimiento Renta Fija en Gs</t>
  </si>
  <si>
    <t>Fondo Mutuo Disponible Renta Fija en Gs</t>
  </si>
  <si>
    <t>Fondo de Inversion Naves Industriales</t>
  </si>
  <si>
    <t>Fondo M. Disponible Dolares Americanos</t>
  </si>
  <si>
    <t>Fondo Mutuo Para Todos Renta Fija en Gs</t>
  </si>
  <si>
    <t>Impuesto</t>
  </si>
  <si>
    <t>Intereses de Vto</t>
  </si>
  <si>
    <t>Banco GNB Paraguay S.A</t>
  </si>
  <si>
    <t>Créditos al Personal</t>
  </si>
  <si>
    <t>Dividendos Cobrados</t>
  </si>
  <si>
    <t>Gastos Bancarios</t>
  </si>
  <si>
    <t>TOTAL ACTIVO</t>
  </si>
  <si>
    <t>TOTAL PASIVO</t>
  </si>
  <si>
    <t>POSICIÓN NETA</t>
  </si>
  <si>
    <t>PERDIDA/GANANCIA</t>
  </si>
  <si>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 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</si>
  <si>
    <t>ESTADO DE CAMBIOS EN EL PATRIMONIO NETO</t>
  </si>
  <si>
    <t>ECPN</t>
  </si>
  <si>
    <t>5.5</t>
  </si>
  <si>
    <t>Gloria Beatriz Ayala Person</t>
  </si>
  <si>
    <t>César Esteban Paredes Franco</t>
  </si>
  <si>
    <t>Cadiem Casa de Bolsa S.A.</t>
  </si>
  <si>
    <r>
      <t>- Moneda de Cuenta:</t>
    </r>
    <r>
      <rPr>
        <sz val="11"/>
        <color theme="1"/>
        <rFont val="Gantari"/>
      </rPr>
      <t xml:space="preserve"> Los presentes estados contables han sido preparados en base a la moneda oficial del Paraguay, el guaraní.</t>
    </r>
  </si>
  <si>
    <r>
      <t>-Valuaciones:</t>
    </r>
    <r>
      <rPr>
        <sz val="11"/>
        <color theme="1"/>
        <rFont val="Gantari"/>
      </rPr>
      <t xml:space="preserve"> Los estados contables han sido preparados basados en valores históricos.</t>
    </r>
  </si>
  <si>
    <r>
      <t>-Reconocimiento de Ganancias y Pérdidas:</t>
    </r>
    <r>
      <rPr>
        <sz val="11"/>
        <color theme="1"/>
        <rFont val="Gantari"/>
      </rPr>
      <t xml:space="preserve"> Las ganancias son registradas como ingresos en función a su devengamiento, independientemente de su realización. Las pérdidas se registran cuando se conocen.</t>
    </r>
  </si>
  <si>
    <r>
      <t>-Previsiones:</t>
    </r>
    <r>
      <rPr>
        <sz val="11"/>
        <color theme="1"/>
        <rFont val="Gantari"/>
      </rPr>
      <t xml:space="preserve"> Las previsiones no son utilizadas.</t>
    </r>
  </si>
  <si>
    <r>
      <t>-Información del Estado de Flujo de Efectivo:</t>
    </r>
    <r>
      <rPr>
        <sz val="11"/>
        <color theme="1"/>
        <rFont val="Gantari"/>
      </rPr>
      <t xml:space="preserve"> el modelo del Estado de Flujo de Efectivo que forma parte corresponde a la estructura normalmente utilizada por el Método directo, según el cual se presentan por separado las principales categorías de cobros y pagos en términos brutos. El procedimiento involucra la identificación de la parte de efectivo de cada partida del estado de resultados.</t>
    </r>
  </si>
  <si>
    <r>
      <t xml:space="preserve">5.1) Disponibilidades: </t>
    </r>
    <r>
      <rPr>
        <sz val="11"/>
        <color theme="1"/>
        <rFont val="Gantari"/>
      </rPr>
      <t>El detalle es el siguiente</t>
    </r>
  </si>
  <si>
    <r>
      <t xml:space="preserve">5.2) Créditos: </t>
    </r>
    <r>
      <rPr>
        <sz val="11"/>
        <color theme="1"/>
        <rFont val="Gantari"/>
      </rPr>
      <t>El detalle de Créditos Corrientes y No Corrientes es el siguiente</t>
    </r>
  </si>
  <si>
    <r>
      <t xml:space="preserve">5.3) Documentos y Cuentas por Pagar </t>
    </r>
    <r>
      <rPr>
        <sz val="11"/>
        <color theme="1"/>
        <rFont val="Gantari"/>
      </rPr>
      <t>El detalle es el siguiente</t>
    </r>
  </si>
  <si>
    <r>
      <t xml:space="preserve">5.4) Patrimonio </t>
    </r>
    <r>
      <rPr>
        <sz val="11"/>
        <color theme="1"/>
        <rFont val="Gantari"/>
      </rPr>
      <t>El detalle es el siguiente</t>
    </r>
  </si>
  <si>
    <r>
      <t xml:space="preserve">5.5) Ingresos </t>
    </r>
    <r>
      <rPr>
        <sz val="11"/>
        <color theme="1"/>
        <rFont val="Gantari"/>
      </rPr>
      <t>El detalle es el siguiente</t>
    </r>
  </si>
  <si>
    <r>
      <t xml:space="preserve">5.6) Egresos </t>
    </r>
    <r>
      <rPr>
        <sz val="11"/>
        <color theme="1"/>
        <rFont val="Gantari"/>
      </rPr>
      <t>El detalle es el siguiente</t>
    </r>
  </si>
  <si>
    <t>Auditor Interno</t>
  </si>
  <si>
    <t>Jessica Díaz</t>
  </si>
  <si>
    <t>a) Accionista Mayoritario - 84,90%</t>
  </si>
  <si>
    <t>Los estados financieros se han preparado de acuerdo con normas contables y criterios de valuación dictados por la Super Intendencia de Valores y con normas dictadas por el Consejo de Contadores Públicos del Paraguay.
La moneda funcional y de presentación de los estados financieros de la entidad es el guaraní, la moneda local de Paraguay.
Dado que la inflación acumulada en los últimos tres años, calculada a base del Índice de Precios al Consumidor emitido por el Banco Central del Paraguay, ha sido inferior al 100%, los estados financieros se presentan en unidad de medida heterogénea. Consecuentemente los estados financieros no fueron expresados en moneda homogénea de poder adquisitivo constante.</t>
  </si>
  <si>
    <t>3) Elías Miguel Gelay</t>
  </si>
  <si>
    <t>4) Gloria Ayala Person</t>
  </si>
  <si>
    <t>Banco GNB Paraguay S.A.</t>
  </si>
  <si>
    <t>IVA</t>
  </si>
  <si>
    <t>OVM/OS</t>
  </si>
  <si>
    <t>(%) Votos</t>
  </si>
  <si>
    <t>Fecha de Operación</t>
  </si>
  <si>
    <t>Cod. Negociación</t>
  </si>
  <si>
    <t>Monto Inicial</t>
  </si>
  <si>
    <t>Monto Contable</t>
  </si>
  <si>
    <t>Fecha de Vencimiento</t>
  </si>
  <si>
    <t>Operaciones de Reporto</t>
  </si>
  <si>
    <t>ANEXO IV</t>
  </si>
  <si>
    <t>4) Personas y Empresas Vinculadas</t>
  </si>
  <si>
    <r>
      <t xml:space="preserve">Créditos por Repo </t>
    </r>
    <r>
      <rPr>
        <b/>
        <sz val="8"/>
        <color rgb="FF000000"/>
        <rFont val="Gantari"/>
      </rPr>
      <t>(*)</t>
    </r>
  </si>
  <si>
    <t>La cartera de inversiones está compuesta por el siguiente detalle, el criterio de evaluación es por el devengamiento diario, no se considera previsión por menor valor.</t>
  </si>
  <si>
    <t>Cuentas a Cobrar</t>
  </si>
  <si>
    <t xml:space="preserve">TOTAL  </t>
  </si>
  <si>
    <t>INGRESOS</t>
  </si>
  <si>
    <t>GASTOS</t>
  </si>
  <si>
    <t>TOTAL GASTOS</t>
  </si>
  <si>
    <t>ANEXO V</t>
  </si>
  <si>
    <t>Anexo V</t>
  </si>
  <si>
    <t>Anexo III</t>
  </si>
  <si>
    <t>Composición de saldos con relacionadas</t>
  </si>
  <si>
    <t>RELACION</t>
  </si>
  <si>
    <t>TIPO DE OPERACIÓN</t>
  </si>
  <si>
    <t>Ueno Bank S.A.</t>
  </si>
  <si>
    <t>CADIEM CBSA</t>
  </si>
  <si>
    <t>Controlante</t>
  </si>
  <si>
    <t>Agente Colocador</t>
  </si>
  <si>
    <t>Fátima Flecha</t>
  </si>
  <si>
    <t>Directora Financiera</t>
  </si>
  <si>
    <t>Reporto</t>
  </si>
  <si>
    <t>Préstamo</t>
  </si>
  <si>
    <t>Aranceles por Operación</t>
  </si>
  <si>
    <t>Administrativos</t>
  </si>
  <si>
    <t>Myriam Silva</t>
  </si>
  <si>
    <t>Anticipo IRE</t>
  </si>
  <si>
    <t>Directora Comercial</t>
  </si>
  <si>
    <t>Director de Fondos</t>
  </si>
  <si>
    <t>5) Auditor Externo Independiente</t>
  </si>
  <si>
    <t>BCA - Benítez Codas &amp; Asociados</t>
  </si>
  <si>
    <t>SIV N° AE015</t>
  </si>
  <si>
    <t>Avenida Brasilia 707 Asunción - Paraguay</t>
  </si>
  <si>
    <t>021 212 505</t>
  </si>
  <si>
    <r>
      <rPr>
        <sz val="11"/>
        <color theme="1"/>
        <rFont val="Gantari"/>
      </rPr>
      <t xml:space="preserve"> </t>
    </r>
    <r>
      <rPr>
        <b/>
        <sz val="11"/>
        <color theme="1"/>
        <rFont val="Gantari"/>
      </rPr>
      <t>-Valuación de Bienes de Uso:</t>
    </r>
    <r>
      <rPr>
        <sz val="11"/>
        <color theme="1"/>
        <rFont val="Gantari"/>
      </rPr>
      <t xml:space="preserve"> Al 31 de diciembre de 2019 los bienes de uso se exponen a su costo histórico revaluado a partir del año siguiente al de su incorporación, de acuerdo con lo establecido en el artículo 12 de la Ley Nº 125/91, menos la correspondiente depreciación acumulada. El incremento neto por revaluación se acredita a la cuenta Reserva de Revalúo del patrimonio neto. La depreciación de los bienes de uso es calculada por el método de línea recta a partir del año siguiente de su incorporación, aplicando las tasas anuales determinadas con base en la vida útil de los bienes.
A partir del ejercicio 2020, los bienes de uso se exponen a su costo histórico, revaluado hasta el 31 de diciembre de 2019, menos la correspondiente depreciación acumulada de acuerdo con lo establecido en la Ley 6.380/19. La cuota de depreciación es calculada por el método de línea recta sobre el valor neto contable menos el valor residual de los bienes al 31 de diciembre de 2019, lo que implica un cambio en la base de cálculo de la depreciación respecto al ejercicio anterior. El valor residual es calculado sobre el valor neto contable de los bienes al 31 de diciembre de 2019.
De acuerdo con lo establecido por la Ley 6.380/19, el Poder Ejecutivo podrá establecer el revalúo obligatorio de los bienes del activo fijo, cuando la variación del Índice de Precios al Consumo determinado por el Banco Central del Paraguay alcance al menos el 20% acumulado a partir del ejercicio 2019. El reconocimiento del revalúo obligatorio formará parte de una reserva patrimonial cuyo único destino podrá ser la capitalización.</t>
    </r>
  </si>
  <si>
    <t>Otros Creditos</t>
  </si>
  <si>
    <t>Anticipo Cliente</t>
  </si>
  <si>
    <t>Operativo</t>
  </si>
  <si>
    <t>José Monges</t>
  </si>
  <si>
    <t>SALDO AL 31/12/2024</t>
  </si>
  <si>
    <t>Saldo al 31/12/2024</t>
  </si>
  <si>
    <t>Grupo</t>
  </si>
  <si>
    <t>Sub-Total</t>
  </si>
  <si>
    <t>T.C.</t>
  </si>
  <si>
    <t>Total Gs</t>
  </si>
  <si>
    <t>INVERSIÓN PERMANENTE</t>
  </si>
  <si>
    <t>NO APLICA</t>
  </si>
  <si>
    <t>Bienes de uso</t>
  </si>
  <si>
    <t>Deudas Financieras</t>
  </si>
  <si>
    <t>Directora de Negocios</t>
  </si>
  <si>
    <t>Por Servicios</t>
  </si>
  <si>
    <t>Roberto Acosta</t>
  </si>
  <si>
    <t>Gerente</t>
  </si>
  <si>
    <t>Jose Monges</t>
  </si>
  <si>
    <t>Cadiem AFPISA</t>
  </si>
  <si>
    <t>Fondo de Inversion Inmobiliario Orquideas</t>
  </si>
  <si>
    <t>Op Reporto</t>
  </si>
  <si>
    <t>OK</t>
  </si>
  <si>
    <t xml:space="preserve">R U B R O </t>
  </si>
  <si>
    <t>VALORES ORIGINALES</t>
  </si>
  <si>
    <t>Valores al inicio</t>
  </si>
  <si>
    <t>Altas</t>
  </si>
  <si>
    <t>Bajas</t>
  </si>
  <si>
    <t>Revalúo del Período</t>
  </si>
  <si>
    <t>Valores al Cierre</t>
  </si>
  <si>
    <t>Acumuladas al inicio</t>
  </si>
  <si>
    <t>Depreciación del Período</t>
  </si>
  <si>
    <t>Acumuladas al Cierre</t>
  </si>
  <si>
    <t xml:space="preserve">Anexo IV </t>
  </si>
  <si>
    <t>ESTADO DE FLUJO DE EFECTIVO</t>
  </si>
  <si>
    <t>César Paredes</t>
  </si>
  <si>
    <t>Las 9 notas y el Anexo I, II, III, IV, V que se acompañan forman parte integral de los estados financieros.</t>
  </si>
  <si>
    <t>Gastos Recuperables</t>
  </si>
  <si>
    <t>Tipo de cambio comprador DNIT</t>
  </si>
  <si>
    <t>Tipo de cambio vendedor DNIT</t>
  </si>
  <si>
    <t>Tipo de cambio unico Comprador BCP</t>
  </si>
  <si>
    <t>Deudas Fiscales</t>
  </si>
  <si>
    <t xml:space="preserve">Banco Continental S.A.E.CA Cta Cte </t>
  </si>
  <si>
    <t>Las partidas de activos y pasivos en moneda extranjera fueron valuadas al tipo de cambio de cierre proporcionado por la Dirección Nacional de Ingresos Tributarios (DNIT), hasta el mes de diciembre del 2024, el cual no difiere significativamente respecto del vigente en el mercado libre de cambios, y de acuerdo a la Resolución SV. SG.N° 00003/2024 se considera la cotización Referencial Mensual, publicada por el Banco Central del Paraguay.</t>
  </si>
  <si>
    <t>Gs. 25.000.000.000-</t>
  </si>
  <si>
    <t>CAMBIO AL 31/12/2024</t>
  </si>
  <si>
    <t>Créditos por Repo</t>
  </si>
  <si>
    <t>Egresos con Relacionadas</t>
  </si>
  <si>
    <t>Correspondiente al 30/09/2025, presentado en forma comparativa con el ejercicio cerrado al 31/12/2024</t>
  </si>
  <si>
    <t>Correspondiente al 30/09/2025, presentado en forma comparativa con el ejercicio cerrado al 30/09/2024.</t>
  </si>
  <si>
    <t>Correspondiente al 30/09/2025, presentado en forma comparativa con el ejercicio cerrado al 30/09/2024</t>
  </si>
  <si>
    <t>Información al 30/09/2025</t>
  </si>
  <si>
    <t>Director de Tecnología </t>
  </si>
  <si>
    <t>Nicolás González</t>
  </si>
  <si>
    <t>Virginia Amambay Cardozo</t>
  </si>
  <si>
    <t>SALDO AL 30/09/2025</t>
  </si>
  <si>
    <t>Tipo de Cambio 30/09/2025</t>
  </si>
  <si>
    <t>Monto Ajustado
30/09/2025
(Gs)</t>
  </si>
  <si>
    <t>Tipo de Cambio 30/09/2024</t>
  </si>
  <si>
    <t>Monto Ajustado
30/09/2024
(Gs)</t>
  </si>
  <si>
    <t>Composición de la Inversión al 30/09/2025</t>
  </si>
  <si>
    <t>Saldo al 30/09/2025</t>
  </si>
  <si>
    <t>Composición de Intangibles al 30/09/2025</t>
  </si>
  <si>
    <t>Préstamos</t>
  </si>
  <si>
    <t xml:space="preserve">Deudores por Operación </t>
  </si>
  <si>
    <t>Títulos</t>
  </si>
  <si>
    <t>Ingresos devengados por cobrar</t>
  </si>
  <si>
    <t>ACCIONES</t>
  </si>
  <si>
    <t>ELECTROBAN S.A.E.C.A.</t>
  </si>
  <si>
    <t>BONO CORPORATIVO</t>
  </si>
  <si>
    <t>FRIGORIFICO CONCEPCION S.A.</t>
  </si>
  <si>
    <t>BONO SUBORDINADO</t>
  </si>
  <si>
    <t>BONO FINANCIERO</t>
  </si>
  <si>
    <t>BANCO ITAU PARAGUAY S.A.</t>
  </si>
  <si>
    <t>ZETA BANCO S.A.E.C.A.</t>
  </si>
  <si>
    <t>PYFRI09F9511</t>
  </si>
  <si>
    <t>PYVIS04F6123</t>
  </si>
  <si>
    <t>PYTSU02F9077</t>
  </si>
  <si>
    <t>PYJET05F0488</t>
  </si>
  <si>
    <t>PYIMC06F9629</t>
  </si>
  <si>
    <t>Licencias</t>
  </si>
  <si>
    <t>Operaciones a Liquidar</t>
  </si>
  <si>
    <t>Oficial de Cumplimiento</t>
  </si>
  <si>
    <t>Jezabel Pando</t>
  </si>
  <si>
    <t>Aguinaldo</t>
  </si>
  <si>
    <t>Comisiones a Pagar</t>
  </si>
  <si>
    <t>Honorarios a Pagar</t>
  </si>
  <si>
    <t>Gratificacion Especial - Premio</t>
  </si>
  <si>
    <t>QUIMISUR S.A.E.C.A.</t>
  </si>
  <si>
    <t>TECSUL SAE</t>
  </si>
  <si>
    <t>TELEFONICA CELULAR DEL PARAGUAY S.A.E. (</t>
  </si>
  <si>
    <t>BANCO BASA S.A.</t>
  </si>
  <si>
    <t>SUDAMERIS BANK S.A.E.C.A.</t>
  </si>
  <si>
    <t>ALEMÁN PARAGUAYO CANADIENSE S.A. (ALPACA</t>
  </si>
  <si>
    <t>GRUPO VAZQUEZ SAE</t>
  </si>
  <si>
    <t>Mejora en Predio Ajeno</t>
  </si>
  <si>
    <t>Muebles y Útiles</t>
  </si>
  <si>
    <t>Equipos de Oficina</t>
  </si>
  <si>
    <t>Equipo de Informática</t>
  </si>
  <si>
    <t>Administración</t>
  </si>
  <si>
    <t>Aranceles SIV</t>
  </si>
  <si>
    <t>Aporte p/ Futura Integración</t>
  </si>
  <si>
    <t>Documentos a rendir</t>
  </si>
  <si>
    <t>Composición Bienes de Uso al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</si>
</sst>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64" formatCode="_ * #,##0.00_ ;_ * \-#,##0.00_ ;_ * &quot;-&quot;_ ;_ @_ "/>
    <numFmt numFmtId="165" formatCode="_(* #,##0_);_(* \(#,##0\);_(* &quot;-&quot;_);_(@_)"/>
    <numFmt numFmtId="166" formatCode="#,##0_);\(#,##0\);\ &quot;-&quot;_)"/>
    <numFmt numFmtId="167" formatCode="_(* #,##0.00_);_(* \(#,##0.00\);_(* &quot;-&quot;??_);_(@_)"/>
    <numFmt numFmtId="168" formatCode="[$-409]mmm\-yy;@"/>
    <numFmt numFmtId="169" formatCode="_(* #,##0.00_);_(* \(#,##0.00\);_(* &quot;-&quot;_);_(@_)"/>
  </numFmts>
  <fonts count="29">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Gantari"/>
    </font>
    <font>
      <u/>
      <sz val="11"/>
      <color theme="10"/>
      <name val="Gantari"/>
    </font>
    <font>
      <b/>
      <sz val="11"/>
      <color theme="1"/>
      <name val="Gantari"/>
    </font>
    <font>
      <u/>
      <sz val="11"/>
      <color theme="1"/>
      <name val="Gantari"/>
    </font>
    <font>
      <b/>
      <sz val="11"/>
      <name val="Gantari"/>
    </font>
    <font>
      <sz val="11"/>
      <name val="Gantari"/>
    </font>
    <font>
      <b/>
      <u/>
      <sz val="11"/>
      <color theme="1"/>
      <name val="Gantari"/>
    </font>
    <font>
      <b/>
      <sz val="11"/>
      <color indexed="8"/>
      <name val="Gantari"/>
    </font>
    <font>
      <b/>
      <u/>
      <sz val="11"/>
      <name val="Gantari"/>
    </font>
    <font>
      <b/>
      <i/>
      <sz val="11"/>
      <name val="Gantari"/>
    </font>
    <font>
      <sz val="8"/>
      <name val="Gantari"/>
    </font>
    <font>
      <i/>
      <sz val="11"/>
      <name val="Gantari"/>
    </font>
    <font>
      <sz val="11"/>
      <color theme="0"/>
      <name val="Gantari"/>
    </font>
    <font>
      <b/>
      <u/>
      <sz val="11"/>
      <color indexed="8"/>
      <name val="Gantari"/>
    </font>
    <font>
      <sz val="11"/>
      <color indexed="8"/>
      <name val="Gantari"/>
    </font>
    <font>
      <sz val="11"/>
      <color rgb="FFFF0000"/>
      <name val="Gantari"/>
    </font>
    <font>
      <b/>
      <sz val="8"/>
      <color rgb="FF000000"/>
      <name val="Gantari"/>
    </font>
    <font>
      <sz val="11"/>
      <color rgb="FF000000"/>
      <name val="Gantari"/>
    </font>
    <font>
      <sz val="8"/>
      <color theme="1"/>
      <name val="Gantari"/>
    </font>
    <font>
      <sz val="11"/>
      <color theme="1"/>
      <name val="Calibri"/>
      <family val="2"/>
    </font>
    <font>
      <sz val="11"/>
      <color theme="1"/>
      <name val="Museo Sans 100"/>
      <family val="3"/>
    </font>
    <font>
      <sz val="11"/>
      <color rgb="FF0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0"/>
        <bgColor indexed="64"/>
      </patternFill>
    </fill>
    <fill>
      <patternFill patternType="solid">
        <fgColor rgb="FFFFFFF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s>
  <cellStyleXfs count="18">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2" fillId="0" borderId="0"/>
    <xf numFmtId="0" fontId="3" fillId="0" borderId="0"/>
    <xf numFmtId="9" fontId="4" fillId="0" borderId="0" applyFont="0" applyFill="0" applyBorder="0" applyAlignment="0" applyProtection="0"/>
    <xf numFmtId="167" fontId="4" fillId="0" borderId="0" applyFont="0" applyFill="0" applyBorder="0" applyAlignment="0" applyProtection="0"/>
    <xf numFmtId="0" fontId="2" fillId="0" borderId="0"/>
    <xf numFmtId="0" fontId="2" fillId="0" borderId="0"/>
    <xf numFmtId="0" fontId="5" fillId="0" borderId="0"/>
    <xf numFmtId="0" fontId="6" fillId="0" borderId="0" applyNumberForma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2" fillId="0" borderId="0"/>
  </cellStyleXfs>
  <cellXfs count="480">
    <xf numFmtId="0" fontId="0" fillId="0" borderId="0" xfId="0"/>
    <xf numFmtId="0" fontId="7" fillId="0" borderId="0" xfId="0" applyFont="1"/>
    <xf numFmtId="0" fontId="8" fillId="0" borderId="0" xfId="14" applyFont="1"/>
    <xf numFmtId="166" fontId="11" fillId="0" borderId="1" xfId="0" applyNumberFormat="1" applyFont="1" applyBorder="1" applyAlignment="1">
      <alignment horizontal="center" vertical="center" wrapText="1"/>
    </xf>
    <xf numFmtId="168" fontId="11" fillId="0" borderId="6" xfId="0" applyNumberFormat="1" applyFont="1" applyBorder="1" applyAlignment="1">
      <alignment horizontal="center" vertical="center" wrapText="1"/>
    </xf>
    <xf numFmtId="166" fontId="11" fillId="0" borderId="1" xfId="0" applyNumberFormat="1" applyFont="1" applyBorder="1" applyAlignment="1" applyProtection="1">
      <alignment horizontal="center" vertical="center" wrapText="1"/>
      <protection locked="0"/>
    </xf>
    <xf numFmtId="9" fontId="11" fillId="0" borderId="1" xfId="9" applyFont="1" applyFill="1" applyBorder="1" applyAlignment="1" applyProtection="1">
      <alignment horizontal="center" vertical="center" wrapText="1"/>
      <protection locked="0"/>
    </xf>
    <xf numFmtId="168" fontId="11" fillId="0" borderId="1" xfId="0" applyNumberFormat="1" applyFont="1" applyBorder="1" applyAlignment="1">
      <alignment horizontal="center" vertical="center" wrapText="1"/>
    </xf>
    <xf numFmtId="0" fontId="12" fillId="0" borderId="4" xfId="13" applyFont="1" applyBorder="1" applyAlignment="1">
      <alignment horizontal="left" vertical="center"/>
    </xf>
    <xf numFmtId="41" fontId="12" fillId="0" borderId="4" xfId="1" applyFont="1" applyFill="1" applyBorder="1" applyAlignment="1" applyProtection="1">
      <alignment horizontal="center" vertical="center"/>
      <protection locked="0"/>
    </xf>
    <xf numFmtId="41" fontId="12" fillId="0" borderId="4" xfId="1" applyFont="1" applyFill="1" applyBorder="1" applyAlignment="1" applyProtection="1">
      <alignment horizontal="center" vertical="center"/>
    </xf>
    <xf numFmtId="14" fontId="11" fillId="0" borderId="1" xfId="7" applyNumberFormat="1" applyFont="1" applyBorder="1" applyAlignment="1">
      <alignment horizontal="center" vertical="center"/>
    </xf>
    <xf numFmtId="41" fontId="11" fillId="0" borderId="1" xfId="1" applyFont="1" applyFill="1" applyBorder="1" applyAlignment="1" applyProtection="1">
      <alignment horizontal="center" vertical="center"/>
    </xf>
    <xf numFmtId="41" fontId="11" fillId="0" borderId="1" xfId="1" applyFont="1" applyBorder="1" applyAlignment="1">
      <alignment horizontal="center" vertical="center"/>
    </xf>
    <xf numFmtId="0" fontId="7" fillId="0" borderId="0" xfId="0" applyFont="1" applyAlignment="1">
      <alignment horizontal="left" wrapText="1"/>
    </xf>
    <xf numFmtId="17" fontId="11" fillId="0" borderId="1" xfId="5" applyNumberFormat="1" applyFont="1" applyBorder="1" applyAlignment="1">
      <alignment horizontal="center" vertical="center" wrapText="1"/>
    </xf>
    <xf numFmtId="0" fontId="11" fillId="0" borderId="5" xfId="13" applyFont="1" applyBorder="1" applyAlignment="1">
      <alignment horizontal="left"/>
    </xf>
    <xf numFmtId="166" fontId="12" fillId="0" borderId="6" xfId="0" applyNumberFormat="1" applyFont="1" applyBorder="1" applyAlignment="1" applyProtection="1">
      <alignment vertical="center" wrapText="1"/>
      <protection locked="0"/>
    </xf>
    <xf numFmtId="9" fontId="12" fillId="0" borderId="6" xfId="9" applyFont="1" applyFill="1" applyBorder="1" applyAlignment="1" applyProtection="1">
      <alignment vertical="center" wrapText="1"/>
      <protection locked="0"/>
    </xf>
    <xf numFmtId="0" fontId="7" fillId="0" borderId="1" xfId="0" applyFont="1" applyBorder="1" applyAlignment="1">
      <alignment horizontal="left"/>
    </xf>
    <xf numFmtId="14" fontId="7" fillId="0" borderId="1" xfId="1" applyNumberFormat="1" applyFont="1" applyBorder="1" applyAlignment="1">
      <alignment horizontal="right"/>
    </xf>
    <xf numFmtId="41" fontId="7" fillId="0" borderId="0" xfId="0" applyNumberFormat="1" applyFont="1"/>
    <xf numFmtId="0" fontId="9" fillId="0" borderId="5" xfId="0" applyFont="1" applyBorder="1"/>
    <xf numFmtId="0" fontId="9" fillId="0" borderId="7" xfId="0" applyFont="1" applyBorder="1"/>
    <xf numFmtId="41" fontId="9" fillId="0" borderId="1" xfId="1" applyFont="1" applyBorder="1" applyAlignment="1">
      <alignment horizontal="center"/>
    </xf>
    <xf numFmtId="41" fontId="11" fillId="0" borderId="7" xfId="1" applyFont="1" applyBorder="1" applyAlignment="1">
      <alignment horizontal="center"/>
    </xf>
    <xf numFmtId="164" fontId="7" fillId="0" borderId="1" xfId="1" applyNumberFormat="1" applyFont="1" applyBorder="1" applyAlignment="1">
      <alignment horizontal="center"/>
    </xf>
    <xf numFmtId="164" fontId="9" fillId="0" borderId="1" xfId="1" applyNumberFormat="1" applyFont="1" applyBorder="1" applyAlignment="1">
      <alignment horizontal="center"/>
    </xf>
    <xf numFmtId="164" fontId="12" fillId="0" borderId="7" xfId="1" applyNumberFormat="1" applyFont="1" applyBorder="1" applyAlignment="1">
      <alignment horizontal="center"/>
    </xf>
    <xf numFmtId="0" fontId="9" fillId="0" borderId="7" xfId="0" applyFont="1" applyBorder="1" applyAlignment="1">
      <alignment horizontal="center"/>
    </xf>
    <xf numFmtId="41" fontId="11" fillId="0" borderId="1" xfId="0" applyNumberFormat="1" applyFont="1" applyBorder="1"/>
    <xf numFmtId="0" fontId="11" fillId="0" borderId="1" xfId="0" applyFont="1" applyBorder="1"/>
    <xf numFmtId="0" fontId="7" fillId="0" borderId="0" xfId="0" applyFont="1" applyAlignment="1">
      <alignment horizontal="left" vertical="center"/>
    </xf>
    <xf numFmtId="0" fontId="9" fillId="0" borderId="0" xfId="0" applyFont="1"/>
    <xf numFmtId="0" fontId="9" fillId="0" borderId="0" xfId="0" applyFont="1" applyAlignment="1">
      <alignment horizontal="center" vertical="center" wrapText="1"/>
    </xf>
    <xf numFmtId="0" fontId="7" fillId="0" borderId="2" xfId="0" applyFont="1" applyBorder="1"/>
    <xf numFmtId="41" fontId="7" fillId="0" borderId="2" xfId="1" applyFont="1" applyBorder="1" applyAlignment="1">
      <alignment horizontal="center"/>
    </xf>
    <xf numFmtId="41" fontId="7" fillId="0" borderId="2" xfId="1" applyFont="1" applyBorder="1"/>
    <xf numFmtId="0" fontId="7" fillId="0" borderId="2" xfId="0" applyFont="1" applyBorder="1" applyAlignment="1">
      <alignment horizontal="center"/>
    </xf>
    <xf numFmtId="10" fontId="7" fillId="0" borderId="2" xfId="4" applyNumberFormat="1" applyFont="1" applyBorder="1"/>
    <xf numFmtId="0" fontId="7" fillId="0" borderId="3" xfId="0" applyFont="1" applyBorder="1"/>
    <xf numFmtId="41" fontId="7" fillId="0" borderId="3" xfId="1" applyFont="1" applyBorder="1" applyAlignment="1">
      <alignment horizontal="center"/>
    </xf>
    <xf numFmtId="41" fontId="7" fillId="0" borderId="3" xfId="1" applyFont="1" applyBorder="1"/>
    <xf numFmtId="0" fontId="7" fillId="0" borderId="3" xfId="0" applyFont="1" applyBorder="1" applyAlignment="1">
      <alignment horizontal="center"/>
    </xf>
    <xf numFmtId="10" fontId="7" fillId="0" borderId="3" xfId="4" applyNumberFormat="1" applyFont="1" applyBorder="1"/>
    <xf numFmtId="0" fontId="9" fillId="0" borderId="0" xfId="0" applyFont="1" applyAlignment="1">
      <alignment horizontal="left" wrapText="1"/>
    </xf>
    <xf numFmtId="0" fontId="9" fillId="0" borderId="0" xfId="0" applyFont="1" applyAlignment="1">
      <alignment horizontal="left" vertical="center" wrapText="1"/>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1" fontId="7" fillId="0" borderId="3" xfId="1" applyFont="1" applyBorder="1" applyAlignment="1">
      <alignment horizontal="center" vertical="center"/>
    </xf>
    <xf numFmtId="0" fontId="13" fillId="0" borderId="0" xfId="0" applyFont="1"/>
    <xf numFmtId="43" fontId="13" fillId="0" borderId="0" xfId="0" applyNumberFormat="1" applyFont="1"/>
    <xf numFmtId="0" fontId="7" fillId="0" borderId="1" xfId="0" applyFont="1" applyBorder="1" applyAlignment="1">
      <alignment vertical="center" wrapText="1"/>
    </xf>
    <xf numFmtId="164" fontId="7" fillId="0" borderId="1" xfId="0" applyNumberFormat="1" applyFont="1" applyBorder="1" applyAlignment="1">
      <alignment horizontal="center" vertical="center"/>
    </xf>
    <xf numFmtId="41" fontId="7" fillId="0" borderId="1" xfId="1" applyFont="1" applyBorder="1" applyAlignment="1">
      <alignment horizontal="center" vertical="center"/>
    </xf>
    <xf numFmtId="41" fontId="13" fillId="0" borderId="0" xfId="0" applyNumberFormat="1" applyFont="1"/>
    <xf numFmtId="166" fontId="11" fillId="0" borderId="2" xfId="0" applyNumberFormat="1" applyFont="1" applyBorder="1" applyAlignment="1">
      <alignment horizontal="center" vertical="center"/>
    </xf>
    <xf numFmtId="17" fontId="14" fillId="0" borderId="2" xfId="5" quotePrefix="1" applyNumberFormat="1" applyFont="1" applyBorder="1" applyAlignment="1">
      <alignment horizontal="center" vertical="center" wrapText="1"/>
    </xf>
    <xf numFmtId="0" fontId="12" fillId="0" borderId="3" xfId="13" applyFont="1" applyBorder="1"/>
    <xf numFmtId="166" fontId="12" fillId="0" borderId="3" xfId="0" applyNumberFormat="1" applyFont="1" applyBorder="1" applyAlignment="1" applyProtection="1">
      <alignment horizontal="right" vertical="center"/>
      <protection locked="0"/>
    </xf>
    <xf numFmtId="166" fontId="12" fillId="0" borderId="4" xfId="0" applyNumberFormat="1" applyFont="1" applyBorder="1" applyAlignment="1" applyProtection="1">
      <alignment horizontal="right" vertical="center"/>
      <protection locked="0"/>
    </xf>
    <xf numFmtId="166" fontId="11" fillId="0" borderId="17" xfId="0" applyNumberFormat="1" applyFont="1" applyBorder="1" applyAlignment="1">
      <alignment horizontal="right" vertical="center"/>
    </xf>
    <xf numFmtId="166" fontId="11" fillId="0" borderId="1" xfId="0" applyNumberFormat="1" applyFont="1" applyBorder="1" applyAlignment="1">
      <alignment horizontal="center" vertical="center"/>
    </xf>
    <xf numFmtId="166" fontId="11" fillId="0" borderId="6" xfId="0" applyNumberFormat="1" applyFont="1" applyBorder="1" applyAlignment="1">
      <alignment horizontal="center" vertical="center"/>
    </xf>
    <xf numFmtId="166" fontId="11" fillId="0" borderId="2" xfId="0" applyNumberFormat="1" applyFont="1" applyBorder="1" applyAlignment="1">
      <alignment vertical="center"/>
    </xf>
    <xf numFmtId="17" fontId="14" fillId="0" borderId="0" xfId="5" quotePrefix="1" applyNumberFormat="1" applyFont="1" applyAlignment="1">
      <alignment horizontal="center" vertical="center"/>
    </xf>
    <xf numFmtId="166" fontId="11" fillId="0" borderId="3" xfId="0" applyNumberFormat="1" applyFont="1" applyBorder="1" applyAlignment="1">
      <alignment vertical="center"/>
    </xf>
    <xf numFmtId="17" fontId="14" fillId="0" borderId="3" xfId="5" quotePrefix="1" applyNumberFormat="1" applyFont="1" applyBorder="1" applyAlignment="1">
      <alignment horizontal="center" vertical="center" wrapText="1"/>
    </xf>
    <xf numFmtId="166" fontId="12" fillId="0" borderId="0" xfId="0" applyNumberFormat="1" applyFont="1" applyAlignment="1" applyProtection="1">
      <alignment vertical="center"/>
      <protection locked="0"/>
    </xf>
    <xf numFmtId="166" fontId="12" fillId="0" borderId="3" xfId="0" applyNumberFormat="1" applyFont="1" applyBorder="1" applyAlignment="1" applyProtection="1">
      <alignment vertical="center"/>
      <protection locked="0"/>
    </xf>
    <xf numFmtId="0" fontId="11" fillId="0" borderId="3" xfId="13" applyFont="1" applyBorder="1"/>
    <xf numFmtId="166" fontId="11" fillId="0" borderId="0" xfId="0" applyNumberFormat="1" applyFont="1" applyAlignment="1" applyProtection="1">
      <alignment vertical="center"/>
      <protection locked="0"/>
    </xf>
    <xf numFmtId="166" fontId="11" fillId="0" borderId="3" xfId="0" applyNumberFormat="1" applyFont="1" applyBorder="1" applyAlignment="1" applyProtection="1">
      <alignment vertical="center"/>
      <protection locked="0"/>
    </xf>
    <xf numFmtId="166" fontId="12" fillId="0" borderId="8" xfId="0" applyNumberFormat="1" applyFont="1" applyBorder="1" applyAlignment="1" applyProtection="1">
      <alignment vertical="center"/>
      <protection locked="0"/>
    </xf>
    <xf numFmtId="166" fontId="11" fillId="0" borderId="1" xfId="0" applyNumberFormat="1" applyFont="1" applyBorder="1" applyAlignment="1">
      <alignment vertical="center"/>
    </xf>
    <xf numFmtId="166" fontId="11" fillId="0" borderId="16" xfId="0" applyNumberFormat="1" applyFont="1" applyBorder="1" applyAlignment="1">
      <alignment vertical="center"/>
    </xf>
    <xf numFmtId="0" fontId="12" fillId="0" borderId="8" xfId="13" applyFont="1" applyBorder="1"/>
    <xf numFmtId="166" fontId="11" fillId="0" borderId="2" xfId="0" applyNumberFormat="1" applyFont="1" applyBorder="1" applyAlignment="1" applyProtection="1">
      <alignment horizontal="center" vertical="center" wrapText="1"/>
      <protection locked="0"/>
    </xf>
    <xf numFmtId="9" fontId="11" fillId="0" borderId="1" xfId="9" applyFont="1" applyBorder="1" applyAlignment="1" applyProtection="1">
      <alignment horizontal="center" vertical="center" wrapText="1"/>
      <protection locked="0"/>
    </xf>
    <xf numFmtId="41" fontId="12" fillId="0" borderId="2" xfId="1" applyFont="1" applyBorder="1" applyAlignment="1" applyProtection="1">
      <alignment horizontal="left" vertical="center"/>
      <protection locked="0"/>
    </xf>
    <xf numFmtId="41" fontId="12" fillId="0" borderId="2" xfId="1" applyFont="1" applyBorder="1" applyAlignment="1" applyProtection="1">
      <alignment horizontal="center" vertical="center"/>
      <protection locked="0"/>
    </xf>
    <xf numFmtId="41" fontId="12" fillId="0" borderId="12" xfId="1" applyFont="1" applyBorder="1" applyAlignment="1">
      <alignment horizontal="center" vertical="center"/>
    </xf>
    <xf numFmtId="41" fontId="12" fillId="0" borderId="3" xfId="1" applyFont="1" applyBorder="1" applyAlignment="1" applyProtection="1">
      <alignment horizontal="left" vertical="center"/>
      <protection locked="0"/>
    </xf>
    <xf numFmtId="41" fontId="12" fillId="0" borderId="3" xfId="1" applyFont="1" applyBorder="1" applyAlignment="1" applyProtection="1">
      <alignment horizontal="center" vertical="center"/>
      <protection locked="0"/>
    </xf>
    <xf numFmtId="41" fontId="12" fillId="0" borderId="9" xfId="1" applyFont="1" applyBorder="1" applyAlignment="1">
      <alignment horizontal="center" vertical="center"/>
    </xf>
    <xf numFmtId="41" fontId="12" fillId="0" borderId="3" xfId="1" applyFont="1" applyBorder="1" applyAlignment="1">
      <alignment horizontal="left" vertical="center"/>
    </xf>
    <xf numFmtId="41" fontId="12" fillId="0" borderId="3" xfId="1" applyFont="1" applyBorder="1" applyAlignment="1">
      <alignment horizontal="center" vertical="center"/>
    </xf>
    <xf numFmtId="41" fontId="12" fillId="0" borderId="4" xfId="1" applyFont="1" applyBorder="1" applyAlignment="1">
      <alignment horizontal="left" vertical="center"/>
    </xf>
    <xf numFmtId="41" fontId="12" fillId="0" borderId="4" xfId="1" applyFont="1" applyBorder="1" applyAlignment="1">
      <alignment horizontal="center" vertical="center"/>
    </xf>
    <xf numFmtId="41" fontId="12" fillId="0" borderId="15" xfId="1" applyFont="1" applyBorder="1" applyAlignment="1">
      <alignment horizontal="center" vertical="center"/>
    </xf>
    <xf numFmtId="41" fontId="11" fillId="0" borderId="4" xfId="1" applyFont="1" applyBorder="1" applyAlignment="1">
      <alignment horizontal="center" vertical="center"/>
    </xf>
    <xf numFmtId="41" fontId="11" fillId="0" borderId="4" xfId="1" applyFont="1" applyBorder="1" applyAlignment="1" applyProtection="1">
      <alignment horizontal="center" vertical="center"/>
      <protection locked="0"/>
    </xf>
    <xf numFmtId="41" fontId="9" fillId="0" borderId="1" xfId="0" applyNumberFormat="1" applyFont="1" applyBorder="1" applyAlignment="1">
      <alignment horizontal="center"/>
    </xf>
    <xf numFmtId="0" fontId="12" fillId="0" borderId="0" xfId="5" applyFont="1" applyAlignment="1">
      <alignment vertical="center"/>
    </xf>
    <xf numFmtId="0" fontId="11" fillId="0" borderId="2" xfId="13" applyFont="1" applyBorder="1"/>
    <xf numFmtId="166" fontId="11" fillId="0" borderId="2" xfId="0" applyNumberFormat="1" applyFont="1" applyBorder="1" applyAlignment="1" applyProtection="1">
      <alignment vertical="center"/>
      <protection locked="0"/>
    </xf>
    <xf numFmtId="41" fontId="12" fillId="0" borderId="3" xfId="1" applyFont="1" applyBorder="1" applyAlignment="1" applyProtection="1">
      <alignment vertical="center"/>
      <protection locked="0"/>
    </xf>
    <xf numFmtId="166" fontId="11" fillId="0" borderId="10" xfId="0" applyNumberFormat="1" applyFont="1" applyBorder="1" applyAlignment="1" applyProtection="1">
      <alignment vertical="center"/>
      <protection locked="0"/>
    </xf>
    <xf numFmtId="166" fontId="11" fillId="0" borderId="8" xfId="0" applyNumberFormat="1" applyFont="1" applyBorder="1" applyAlignment="1" applyProtection="1">
      <alignment vertical="center"/>
      <protection locked="0"/>
    </xf>
    <xf numFmtId="41" fontId="11" fillId="0" borderId="3" xfId="1" applyFont="1" applyFill="1" applyBorder="1" applyAlignment="1" applyProtection="1">
      <alignment vertical="center"/>
      <protection locked="0"/>
    </xf>
    <xf numFmtId="41" fontId="12" fillId="0" borderId="8" xfId="1" applyFont="1" applyBorder="1" applyAlignment="1" applyProtection="1">
      <alignment vertical="center"/>
      <protection locked="0"/>
    </xf>
    <xf numFmtId="0" fontId="9" fillId="0" borderId="3" xfId="0" applyFont="1" applyBorder="1"/>
    <xf numFmtId="166" fontId="12" fillId="0" borderId="4" xfId="0" applyNumberFormat="1" applyFont="1" applyBorder="1" applyAlignment="1" applyProtection="1">
      <alignment vertical="center"/>
      <protection locked="0"/>
    </xf>
    <xf numFmtId="0" fontId="9" fillId="0" borderId="0" xfId="0" applyFont="1" applyAlignment="1">
      <alignment horizontal="left" vertical="center"/>
    </xf>
    <xf numFmtId="0" fontId="14" fillId="0" borderId="0" xfId="5" applyFont="1" applyAlignment="1">
      <alignment vertical="center"/>
    </xf>
    <xf numFmtId="14" fontId="14" fillId="0" borderId="1" xfId="5" applyNumberFormat="1" applyFont="1" applyBorder="1" applyAlignment="1">
      <alignment horizontal="center" vertical="center" wrapText="1"/>
    </xf>
    <xf numFmtId="0" fontId="11" fillId="0" borderId="1" xfId="12" applyFont="1" applyBorder="1" applyAlignment="1">
      <alignment horizontal="left" vertical="center"/>
    </xf>
    <xf numFmtId="0" fontId="12" fillId="0" borderId="1" xfId="7" applyFont="1" applyBorder="1" applyAlignment="1">
      <alignment horizontal="left" vertical="center"/>
    </xf>
    <xf numFmtId="14" fontId="11" fillId="0" borderId="1" xfId="7" applyNumberFormat="1" applyFont="1" applyBorder="1" applyAlignment="1">
      <alignment horizontal="left" vertical="center"/>
    </xf>
    <xf numFmtId="0" fontId="12" fillId="0" borderId="0" xfId="11" applyFont="1" applyAlignment="1">
      <alignment vertical="center"/>
    </xf>
    <xf numFmtId="0" fontId="14" fillId="0" borderId="0" xfId="11" applyFont="1" applyAlignment="1">
      <alignment vertical="center"/>
    </xf>
    <xf numFmtId="0" fontId="12" fillId="0" borderId="0" xfId="11" applyFont="1" applyAlignment="1">
      <alignment vertical="center" wrapText="1"/>
    </xf>
    <xf numFmtId="0" fontId="11" fillId="0" borderId="0" xfId="11" applyFont="1" applyAlignment="1">
      <alignment horizontal="right" vertical="center"/>
    </xf>
    <xf numFmtId="3" fontId="11" fillId="0" borderId="0" xfId="11" applyNumberFormat="1" applyFont="1" applyAlignment="1">
      <alignment vertical="center"/>
    </xf>
    <xf numFmtId="41" fontId="7" fillId="0" borderId="0" xfId="1" applyFont="1"/>
    <xf numFmtId="0" fontId="9" fillId="0" borderId="0" xfId="0" applyFont="1" applyAlignment="1">
      <alignment wrapText="1"/>
    </xf>
    <xf numFmtId="0" fontId="17" fillId="0" borderId="0" xfId="5" applyFont="1" applyAlignment="1">
      <alignment horizontal="left" vertical="center"/>
    </xf>
    <xf numFmtId="0" fontId="8" fillId="0" borderId="0" xfId="14" applyFont="1" applyAlignment="1">
      <alignment vertical="center"/>
    </xf>
    <xf numFmtId="0" fontId="18" fillId="0" borderId="0" xfId="7" applyFont="1" applyAlignment="1">
      <alignment horizontal="right" vertical="center"/>
    </xf>
    <xf numFmtId="0" fontId="16" fillId="0" borderId="0" xfId="7" applyFont="1" applyAlignment="1">
      <alignment horizontal="right" vertical="center"/>
    </xf>
    <xf numFmtId="165" fontId="18" fillId="4" borderId="0" xfId="1" applyNumberFormat="1" applyFont="1" applyFill="1" applyAlignment="1">
      <alignment horizontal="right" vertical="center"/>
    </xf>
    <xf numFmtId="0" fontId="11" fillId="0" borderId="0" xfId="5" applyFont="1" applyAlignment="1">
      <alignment vertical="center"/>
    </xf>
    <xf numFmtId="165" fontId="9" fillId="4" borderId="0" xfId="1" applyNumberFormat="1" applyFont="1" applyFill="1" applyAlignment="1">
      <alignment vertical="center"/>
    </xf>
    <xf numFmtId="165" fontId="11" fillId="0" borderId="1" xfId="1" applyNumberFormat="1" applyFont="1" applyFill="1" applyBorder="1" applyAlignment="1" applyProtection="1">
      <alignment vertical="center" wrapText="1"/>
    </xf>
    <xf numFmtId="0" fontId="11" fillId="0" borderId="1" xfId="5" applyFont="1" applyBorder="1" applyAlignment="1">
      <alignment horizontal="center" vertical="center"/>
    </xf>
    <xf numFmtId="165" fontId="12" fillId="0" borderId="2" xfId="1" applyNumberFormat="1" applyFont="1" applyFill="1" applyBorder="1" applyAlignment="1" applyProtection="1">
      <alignment vertical="center" wrapText="1"/>
    </xf>
    <xf numFmtId="17" fontId="20" fillId="0" borderId="2" xfId="5" applyNumberFormat="1" applyFont="1" applyBorder="1" applyAlignment="1">
      <alignment horizontal="center" vertical="center" wrapText="1"/>
    </xf>
    <xf numFmtId="165" fontId="11" fillId="4" borderId="2" xfId="1" quotePrefix="1" applyNumberFormat="1" applyFont="1" applyFill="1" applyBorder="1" applyAlignment="1" applyProtection="1">
      <alignment horizontal="center" vertical="center" wrapText="1"/>
    </xf>
    <xf numFmtId="166" fontId="11" fillId="0" borderId="3" xfId="5" applyNumberFormat="1" applyFont="1" applyBorder="1" applyAlignment="1">
      <alignment vertical="center"/>
    </xf>
    <xf numFmtId="166" fontId="14" fillId="0" borderId="3" xfId="5" applyNumberFormat="1" applyFont="1" applyBorder="1" applyAlignment="1">
      <alignment horizontal="center" vertical="center" wrapText="1"/>
    </xf>
    <xf numFmtId="165" fontId="9" fillId="4" borderId="3" xfId="1" applyNumberFormat="1" applyFont="1" applyFill="1" applyBorder="1" applyAlignment="1" applyProtection="1">
      <alignment horizontal="right" vertical="center"/>
    </xf>
    <xf numFmtId="165" fontId="7" fillId="0" borderId="3" xfId="1" applyNumberFormat="1" applyFont="1" applyFill="1" applyBorder="1" applyAlignment="1" applyProtection="1">
      <alignment horizontal="center" vertical="center"/>
    </xf>
    <xf numFmtId="165" fontId="7" fillId="0" borderId="4" xfId="1" applyNumberFormat="1" applyFont="1" applyFill="1" applyBorder="1" applyAlignment="1" applyProtection="1">
      <alignment horizontal="center" vertical="center"/>
    </xf>
    <xf numFmtId="165" fontId="9" fillId="0" borderId="17" xfId="1" applyNumberFormat="1" applyFont="1" applyFill="1" applyBorder="1" applyAlignment="1" applyProtection="1">
      <alignment horizontal="center" vertical="center"/>
    </xf>
    <xf numFmtId="165" fontId="9" fillId="0" borderId="3" xfId="1" applyNumberFormat="1" applyFont="1" applyFill="1" applyBorder="1" applyAlignment="1" applyProtection="1">
      <alignment horizontal="center" vertical="center"/>
    </xf>
    <xf numFmtId="166" fontId="11" fillId="0" borderId="17" xfId="5" applyNumberFormat="1" applyFont="1" applyBorder="1" applyAlignment="1">
      <alignment vertical="center"/>
    </xf>
    <xf numFmtId="166" fontId="12" fillId="0" borderId="4" xfId="5" applyNumberFormat="1" applyFont="1" applyBorder="1" applyAlignment="1">
      <alignment vertical="center"/>
    </xf>
    <xf numFmtId="166" fontId="14" fillId="0" borderId="4" xfId="5" applyNumberFormat="1" applyFont="1" applyBorder="1" applyAlignment="1">
      <alignment horizontal="center" vertical="center" wrapText="1"/>
    </xf>
    <xf numFmtId="0" fontId="11" fillId="0" borderId="1" xfId="5" applyFont="1" applyBorder="1" applyAlignment="1">
      <alignment vertical="center"/>
    </xf>
    <xf numFmtId="0" fontId="12" fillId="0" borderId="1" xfId="0" applyFont="1" applyBorder="1"/>
    <xf numFmtId="166" fontId="14" fillId="0" borderId="1" xfId="5" applyNumberFormat="1" applyFont="1" applyBorder="1" applyAlignment="1">
      <alignment horizontal="center" vertical="center" wrapText="1"/>
    </xf>
    <xf numFmtId="166" fontId="11" fillId="0" borderId="1" xfId="5" applyNumberFormat="1" applyFont="1" applyBorder="1" applyAlignment="1">
      <alignment vertical="center"/>
    </xf>
    <xf numFmtId="165" fontId="9" fillId="0" borderId="16" xfId="1" applyNumberFormat="1" applyFont="1" applyFill="1" applyBorder="1" applyAlignment="1" applyProtection="1">
      <alignment horizontal="center" vertical="center"/>
    </xf>
    <xf numFmtId="166" fontId="11" fillId="0" borderId="0" xfId="5" applyNumberFormat="1" applyFont="1" applyAlignment="1">
      <alignment vertical="center"/>
    </xf>
    <xf numFmtId="166" fontId="14" fillId="0" borderId="0" xfId="5" applyNumberFormat="1" applyFont="1" applyAlignment="1">
      <alignment horizontal="center" vertical="center" wrapText="1"/>
    </xf>
    <xf numFmtId="165" fontId="7" fillId="4" borderId="0" xfId="1" applyNumberFormat="1" applyFont="1" applyFill="1" applyAlignment="1">
      <alignment horizontal="right" vertical="center"/>
    </xf>
    <xf numFmtId="165" fontId="7" fillId="0" borderId="0" xfId="1" applyNumberFormat="1" applyFont="1" applyAlignment="1">
      <alignment vertical="center"/>
    </xf>
    <xf numFmtId="0" fontId="19" fillId="4" borderId="0" xfId="5" applyFont="1" applyFill="1" applyAlignment="1">
      <alignment horizontal="left" vertical="center"/>
    </xf>
    <xf numFmtId="0" fontId="16" fillId="0" borderId="0" xfId="5" applyFont="1"/>
    <xf numFmtId="166" fontId="14" fillId="0" borderId="1" xfId="5" applyNumberFormat="1" applyFont="1" applyBorder="1" applyAlignment="1">
      <alignment vertical="center"/>
    </xf>
    <xf numFmtId="166" fontId="14" fillId="0" borderId="1" xfId="5" applyNumberFormat="1" applyFont="1" applyBorder="1" applyAlignment="1">
      <alignment horizontal="center"/>
    </xf>
    <xf numFmtId="166" fontId="14" fillId="0" borderId="2" xfId="5" applyNumberFormat="1" applyFont="1" applyBorder="1" applyAlignment="1">
      <alignment horizontal="center"/>
    </xf>
    <xf numFmtId="166" fontId="21" fillId="0" borderId="3" xfId="5" applyNumberFormat="1" applyFont="1" applyBorder="1" applyAlignment="1">
      <alignment vertical="center"/>
    </xf>
    <xf numFmtId="166" fontId="14" fillId="0" borderId="3" xfId="5" applyNumberFormat="1" applyFont="1" applyBorder="1" applyAlignment="1">
      <alignment horizontal="center"/>
    </xf>
    <xf numFmtId="166" fontId="21" fillId="0" borderId="10" xfId="5" applyNumberFormat="1" applyFont="1" applyBorder="1" applyAlignment="1">
      <alignment vertical="center"/>
    </xf>
    <xf numFmtId="166" fontId="21" fillId="0" borderId="8" xfId="5" applyNumberFormat="1" applyFont="1" applyBorder="1" applyAlignment="1">
      <alignment vertical="center"/>
    </xf>
    <xf numFmtId="0" fontId="22" fillId="0" borderId="0" xfId="0" applyFont="1"/>
    <xf numFmtId="0" fontId="9" fillId="3" borderId="0" xfId="0" applyFont="1" applyFill="1" applyAlignment="1">
      <alignment horizontal="centerContinuous"/>
    </xf>
    <xf numFmtId="0" fontId="9" fillId="0" borderId="0" xfId="0" applyFont="1" applyAlignment="1">
      <alignment horizontal="centerContinuous"/>
    </xf>
    <xf numFmtId="0" fontId="13" fillId="0" borderId="0" xfId="0" applyFont="1" applyAlignment="1">
      <alignment horizontal="centerContinuous"/>
    </xf>
    <xf numFmtId="0" fontId="9" fillId="0" borderId="6" xfId="0" applyFont="1" applyBorder="1"/>
    <xf numFmtId="0" fontId="7" fillId="0" borderId="0" xfId="0" applyFont="1" applyAlignment="1">
      <alignment horizontal="centerContinuous" vertical="center"/>
    </xf>
    <xf numFmtId="0" fontId="9" fillId="2" borderId="5" xfId="0" applyFont="1" applyFill="1" applyBorder="1" applyAlignment="1">
      <alignment horizontal="centerContinuous" vertical="center"/>
    </xf>
    <xf numFmtId="0" fontId="9" fillId="2" borderId="6" xfId="0" applyFont="1" applyFill="1" applyBorder="1" applyAlignment="1">
      <alignment horizontal="centerContinuous" vertical="center"/>
    </xf>
    <xf numFmtId="0" fontId="9" fillId="2" borderId="7" xfId="0" applyFont="1" applyFill="1" applyBorder="1" applyAlignment="1">
      <alignment horizontal="centerContinuous" vertical="center"/>
    </xf>
    <xf numFmtId="0" fontId="10" fillId="0" borderId="0" xfId="0" applyFont="1" applyAlignment="1">
      <alignment horizontal="centerContinuous"/>
    </xf>
    <xf numFmtId="17" fontId="11" fillId="0" borderId="5" xfId="5" applyNumberFormat="1" applyFont="1" applyBorder="1" applyAlignment="1">
      <alignment horizontal="centerContinuous" vertical="center" wrapText="1"/>
    </xf>
    <xf numFmtId="17" fontId="11" fillId="0" borderId="6" xfId="5" quotePrefix="1" applyNumberFormat="1" applyFont="1" applyBorder="1" applyAlignment="1">
      <alignment horizontal="centerContinuous" vertical="center" wrapText="1"/>
    </xf>
    <xf numFmtId="17" fontId="11" fillId="0" borderId="7" xfId="5" quotePrefix="1" applyNumberFormat="1" applyFont="1" applyBorder="1" applyAlignment="1">
      <alignment horizontal="centerContinuous" vertical="center" wrapText="1"/>
    </xf>
    <xf numFmtId="168" fontId="11" fillId="0" borderId="5" xfId="0" applyNumberFormat="1" applyFont="1" applyBorder="1" applyAlignment="1">
      <alignment horizontal="centerContinuous" vertical="center" wrapText="1"/>
    </xf>
    <xf numFmtId="168" fontId="11" fillId="0" borderId="6" xfId="0" applyNumberFormat="1" applyFont="1" applyBorder="1" applyAlignment="1">
      <alignment horizontal="centerContinuous" vertical="center" wrapText="1"/>
    </xf>
    <xf numFmtId="168" fontId="11" fillId="0" borderId="7" xfId="0" applyNumberFormat="1" applyFont="1" applyBorder="1" applyAlignment="1">
      <alignment horizontal="centerContinuous" vertical="center" wrapText="1"/>
    </xf>
    <xf numFmtId="0" fontId="16" fillId="3" borderId="0" xfId="5" applyFont="1" applyFill="1" applyAlignment="1">
      <alignment horizontal="centerContinuous"/>
    </xf>
    <xf numFmtId="0" fontId="14" fillId="0" borderId="0" xfId="5" applyFont="1" applyAlignment="1">
      <alignment horizontal="centerContinuous"/>
    </xf>
    <xf numFmtId="0" fontId="14" fillId="0" borderId="0" xfId="5" applyFont="1" applyAlignment="1">
      <alignment horizontal="centerContinuous" vertical="top"/>
    </xf>
    <xf numFmtId="0" fontId="7" fillId="0" borderId="4" xfId="0" applyFont="1" applyBorder="1"/>
    <xf numFmtId="41" fontId="7" fillId="0" borderId="4" xfId="1" applyFont="1" applyBorder="1"/>
    <xf numFmtId="0" fontId="7" fillId="0" borderId="4" xfId="0" applyFont="1" applyBorder="1" applyAlignment="1">
      <alignment horizontal="center"/>
    </xf>
    <xf numFmtId="41" fontId="7" fillId="0" borderId="4" xfId="1" applyFont="1" applyBorder="1" applyAlignment="1">
      <alignment horizontal="center"/>
    </xf>
    <xf numFmtId="10" fontId="7" fillId="0" borderId="4" xfId="4" applyNumberFormat="1" applyFont="1" applyBorder="1"/>
    <xf numFmtId="41" fontId="9" fillId="0" borderId="6" xfId="0" applyNumberFormat="1" applyFont="1" applyBorder="1"/>
    <xf numFmtId="9" fontId="9" fillId="0" borderId="7" xfId="4" applyFont="1" applyBorder="1" applyAlignment="1"/>
    <xf numFmtId="9" fontId="9" fillId="0" borderId="1" xfId="4" applyFont="1" applyBorder="1" applyAlignment="1"/>
    <xf numFmtId="41" fontId="9" fillId="0" borderId="1" xfId="0" applyNumberFormat="1" applyFont="1" applyBorder="1"/>
    <xf numFmtId="14" fontId="10" fillId="0" borderId="0" xfId="0" applyNumberFormat="1" applyFont="1" applyAlignment="1">
      <alignment horizontal="centerContinuous"/>
    </xf>
    <xf numFmtId="0" fontId="17" fillId="0" borderId="0" xfId="5" applyFont="1" applyAlignment="1">
      <alignment vertical="center"/>
    </xf>
    <xf numFmtId="0" fontId="7" fillId="0" borderId="8" xfId="0" applyFont="1" applyBorder="1"/>
    <xf numFmtId="41" fontId="7" fillId="0" borderId="8" xfId="1" applyFont="1" applyFill="1" applyBorder="1"/>
    <xf numFmtId="41" fontId="7" fillId="0" borderId="3" xfId="1" applyFont="1" applyFill="1" applyBorder="1"/>
    <xf numFmtId="0" fontId="9" fillId="0" borderId="1" xfId="0" applyFont="1" applyBorder="1"/>
    <xf numFmtId="41" fontId="9" fillId="0" borderId="1" xfId="1" applyFont="1" applyBorder="1"/>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6" applyFont="1" applyBorder="1" applyAlignment="1">
      <alignment horizontal="center" vertical="center"/>
    </xf>
    <xf numFmtId="41" fontId="11" fillId="0" borderId="1" xfId="1" quotePrefix="1" applyFont="1" applyBorder="1" applyAlignment="1">
      <alignment horizontal="left" vertical="center"/>
    </xf>
    <xf numFmtId="41" fontId="11" fillId="0" borderId="1" xfId="1" applyFont="1" applyBorder="1" applyAlignment="1">
      <alignment vertical="center"/>
    </xf>
    <xf numFmtId="41" fontId="11" fillId="0" borderId="1" xfId="1" quotePrefix="1" applyFont="1" applyBorder="1" applyAlignment="1">
      <alignment horizontal="center" vertical="center"/>
    </xf>
    <xf numFmtId="41" fontId="11" fillId="0" borderId="5" xfId="1" quotePrefix="1" applyFont="1" applyBorder="1" applyAlignment="1">
      <alignment horizontal="left" vertical="center"/>
    </xf>
    <xf numFmtId="0" fontId="7" fillId="0" borderId="0" xfId="0" applyFont="1" applyAlignment="1">
      <alignment horizontal="left" vertical="top" wrapText="1"/>
    </xf>
    <xf numFmtId="166" fontId="11" fillId="0" borderId="1" xfId="0" applyNumberFormat="1" applyFont="1" applyBorder="1" applyAlignment="1">
      <alignment vertical="center" wrapText="1"/>
    </xf>
    <xf numFmtId="41" fontId="12" fillId="0" borderId="1" xfId="1" applyFont="1" applyFill="1" applyBorder="1" applyAlignment="1" applyProtection="1">
      <alignment horizontal="center" vertical="center"/>
      <protection locked="0"/>
    </xf>
    <xf numFmtId="14" fontId="12" fillId="0" borderId="1" xfId="1" applyNumberFormat="1" applyFont="1" applyFill="1" applyBorder="1" applyAlignment="1" applyProtection="1">
      <alignment horizontal="center" vertical="center"/>
      <protection locked="0"/>
    </xf>
    <xf numFmtId="41" fontId="11" fillId="0" borderId="1" xfId="1" applyFont="1" applyFill="1" applyBorder="1" applyAlignment="1" applyProtection="1">
      <alignment horizontal="center" vertical="center"/>
      <protection locked="0"/>
    </xf>
    <xf numFmtId="14" fontId="11" fillId="0" borderId="1" xfId="1" applyNumberFormat="1" applyFont="1" applyFill="1" applyBorder="1" applyAlignment="1">
      <alignment horizontal="center" vertical="center"/>
    </xf>
    <xf numFmtId="14" fontId="11" fillId="0" borderId="1" xfId="6" applyNumberFormat="1" applyFont="1" applyBorder="1" applyAlignment="1">
      <alignment horizontal="center" vertical="center"/>
    </xf>
    <xf numFmtId="41" fontId="9" fillId="0" borderId="1" xfId="1" applyFont="1" applyFill="1" applyBorder="1"/>
    <xf numFmtId="41" fontId="12" fillId="0" borderId="3" xfId="1" applyFont="1" applyFill="1" applyBorder="1" applyAlignment="1">
      <alignment horizontal="center" vertical="center"/>
    </xf>
    <xf numFmtId="41" fontId="11" fillId="0" borderId="1" xfId="1" applyFont="1" applyFill="1" applyBorder="1" applyAlignment="1">
      <alignment vertical="center"/>
    </xf>
    <xf numFmtId="14" fontId="11" fillId="0" borderId="2" xfId="1" applyNumberFormat="1" applyFont="1" applyFill="1" applyBorder="1" applyAlignment="1">
      <alignment horizontal="center" vertical="center"/>
    </xf>
    <xf numFmtId="3" fontId="7" fillId="0" borderId="0" xfId="0" applyNumberFormat="1" applyFont="1"/>
    <xf numFmtId="4" fontId="24" fillId="0" borderId="1" xfId="0" applyNumberFormat="1" applyFont="1" applyBorder="1"/>
    <xf numFmtId="165" fontId="7" fillId="0" borderId="3" xfId="1" applyNumberFormat="1" applyFont="1" applyBorder="1" applyAlignment="1">
      <alignment horizontal="center" vertical="center"/>
    </xf>
    <xf numFmtId="41" fontId="12" fillId="0" borderId="3" xfId="1" applyFont="1" applyFill="1" applyBorder="1" applyAlignment="1">
      <alignment horizontal="left" vertical="center"/>
    </xf>
    <xf numFmtId="0" fontId="9" fillId="0" borderId="0" xfId="0" applyFont="1" applyAlignment="1">
      <alignment horizontal="center"/>
    </xf>
    <xf numFmtId="0" fontId="9" fillId="0" borderId="0" xfId="0" applyFont="1" applyAlignment="1">
      <alignment horizontal="left"/>
    </xf>
    <xf numFmtId="0" fontId="8" fillId="0" borderId="0" xfId="14" applyFont="1" applyFill="1"/>
    <xf numFmtId="0" fontId="7" fillId="0" borderId="0" xfId="0" applyFont="1" applyAlignment="1">
      <alignment horizontal="left"/>
    </xf>
    <xf numFmtId="0" fontId="9" fillId="0" borderId="0" xfId="0" applyFont="1" applyAlignment="1">
      <alignment horizontal="justify" vertical="center"/>
    </xf>
    <xf numFmtId="0" fontId="10" fillId="0" borderId="0" xfId="0" applyFont="1"/>
    <xf numFmtId="0" fontId="12" fillId="0" borderId="0" xfId="0" applyFont="1"/>
    <xf numFmtId="168" fontId="11" fillId="0" borderId="1" xfId="0" applyNumberFormat="1" applyFont="1" applyBorder="1" applyAlignment="1">
      <alignment horizontal="left" vertical="center" wrapText="1"/>
    </xf>
    <xf numFmtId="168" fontId="11" fillId="0" borderId="7" xfId="0" applyNumberFormat="1" applyFont="1" applyBorder="1" applyAlignment="1">
      <alignment horizontal="right" vertical="center" wrapText="1"/>
    </xf>
    <xf numFmtId="41" fontId="7" fillId="0" borderId="1" xfId="1" applyFont="1" applyFill="1" applyBorder="1" applyAlignment="1">
      <alignment horizontal="center"/>
    </xf>
    <xf numFmtId="41" fontId="12" fillId="0" borderId="7" xfId="1" applyFont="1" applyFill="1" applyBorder="1" applyAlignment="1">
      <alignment horizontal="center"/>
    </xf>
    <xf numFmtId="0" fontId="7" fillId="0" borderId="1" xfId="0" applyFont="1" applyBorder="1"/>
    <xf numFmtId="41" fontId="24" fillId="0" borderId="1" xfId="1" applyFont="1" applyBorder="1"/>
    <xf numFmtId="0" fontId="9" fillId="0" borderId="5" xfId="0" applyFont="1" applyBorder="1" applyAlignment="1">
      <alignment horizontal="center"/>
    </xf>
    <xf numFmtId="41" fontId="9" fillId="0" borderId="1" xfId="1" applyFont="1" applyFill="1" applyBorder="1" applyAlignment="1">
      <alignment horizontal="center"/>
    </xf>
    <xf numFmtId="14" fontId="9" fillId="0" borderId="1" xfId="0" applyNumberFormat="1" applyFont="1" applyBorder="1" applyAlignment="1">
      <alignment horizontal="right"/>
    </xf>
    <xf numFmtId="164" fontId="7" fillId="0" borderId="1" xfId="1" applyNumberFormat="1" applyFont="1" applyFill="1" applyBorder="1" applyAlignment="1">
      <alignment horizontal="center"/>
    </xf>
    <xf numFmtId="164" fontId="24" fillId="0" borderId="1" xfId="1" applyNumberFormat="1" applyFont="1" applyBorder="1"/>
    <xf numFmtId="167" fontId="7" fillId="0" borderId="1" xfId="16" applyFont="1" applyFill="1" applyBorder="1" applyAlignment="1"/>
    <xf numFmtId="167" fontId="7" fillId="4" borderId="1" xfId="16" applyFont="1" applyFill="1" applyBorder="1" applyAlignment="1"/>
    <xf numFmtId="0" fontId="11" fillId="0" borderId="7" xfId="0" applyFont="1" applyBorder="1" applyAlignment="1">
      <alignment horizontal="center"/>
    </xf>
    <xf numFmtId="0" fontId="11" fillId="0" borderId="7" xfId="0" applyFont="1" applyBorder="1"/>
    <xf numFmtId="0" fontId="11" fillId="0" borderId="1" xfId="0" applyFont="1" applyBorder="1" applyAlignment="1">
      <alignment horizontal="right"/>
    </xf>
    <xf numFmtId="14" fontId="9" fillId="0" borderId="2" xfId="0" applyNumberFormat="1" applyFont="1" applyBorder="1" applyAlignment="1">
      <alignment horizontal="center" vertical="center"/>
    </xf>
    <xf numFmtId="166" fontId="11" fillId="0" borderId="4" xfId="0" applyNumberFormat="1" applyFont="1" applyBorder="1" applyAlignment="1">
      <alignment horizontal="center" vertical="center"/>
    </xf>
    <xf numFmtId="166" fontId="15" fillId="0" borderId="10" xfId="0" applyNumberFormat="1" applyFont="1" applyBorder="1" applyAlignment="1">
      <alignment horizontal="left" vertical="center"/>
    </xf>
    <xf numFmtId="17" fontId="14" fillId="0" borderId="12" xfId="5" quotePrefix="1" applyNumberFormat="1" applyFont="1" applyBorder="1" applyAlignment="1">
      <alignment horizontal="center" vertical="center" wrapText="1"/>
    </xf>
    <xf numFmtId="166" fontId="12" fillId="0" borderId="9" xfId="0" applyNumberFormat="1" applyFont="1" applyBorder="1" applyAlignment="1" applyProtection="1">
      <alignment horizontal="right" vertical="center"/>
      <protection locked="0"/>
    </xf>
    <xf numFmtId="0" fontId="15" fillId="0" borderId="8" xfId="13" applyFont="1" applyBorder="1"/>
    <xf numFmtId="0" fontId="12" fillId="0" borderId="13" xfId="13" applyFont="1" applyBorder="1"/>
    <xf numFmtId="166" fontId="12" fillId="0" borderId="15" xfId="0" applyNumberFormat="1" applyFont="1" applyBorder="1" applyAlignment="1" applyProtection="1">
      <alignment horizontal="right" vertical="center"/>
      <protection locked="0"/>
    </xf>
    <xf numFmtId="0" fontId="7" fillId="0" borderId="10" xfId="0" applyFont="1" applyBorder="1"/>
    <xf numFmtId="0" fontId="7" fillId="0" borderId="11" xfId="0" applyFont="1" applyBorder="1"/>
    <xf numFmtId="41" fontId="12" fillId="0" borderId="2" xfId="1" applyFont="1" applyBorder="1" applyAlignment="1">
      <alignment horizontal="center" vertical="center"/>
    </xf>
    <xf numFmtId="41" fontId="12" fillId="0" borderId="9" xfId="1" applyFont="1" applyFill="1" applyBorder="1" applyAlignment="1">
      <alignment horizontal="center" vertical="center"/>
    </xf>
    <xf numFmtId="0" fontId="7" fillId="0" borderId="13" xfId="0" applyFont="1" applyBorder="1"/>
    <xf numFmtId="0" fontId="7" fillId="0" borderId="14" xfId="0" applyFont="1" applyBorder="1"/>
    <xf numFmtId="41" fontId="12" fillId="0" borderId="4" xfId="1" applyFont="1" applyFill="1" applyBorder="1" applyAlignment="1">
      <alignment horizontal="center" vertical="center"/>
    </xf>
    <xf numFmtId="41" fontId="12" fillId="0" borderId="2" xfId="1" applyFont="1" applyBorder="1" applyAlignment="1">
      <alignment horizontal="left" vertical="center"/>
    </xf>
    <xf numFmtId="41" fontId="12" fillId="0" borderId="9" xfId="1" applyFont="1" applyBorder="1" applyAlignment="1">
      <alignment horizontal="left" vertical="center"/>
    </xf>
    <xf numFmtId="166" fontId="11" fillId="0" borderId="13" xfId="0" applyNumberFormat="1" applyFont="1" applyBorder="1" applyAlignment="1">
      <alignment vertical="center"/>
    </xf>
    <xf numFmtId="166" fontId="11" fillId="0" borderId="15" xfId="0" applyNumberFormat="1" applyFont="1" applyBorder="1" applyAlignment="1">
      <alignment vertical="center"/>
    </xf>
    <xf numFmtId="166" fontId="11" fillId="0" borderId="17" xfId="0" applyNumberFormat="1" applyFont="1" applyBorder="1" applyAlignment="1">
      <alignment vertical="center"/>
    </xf>
    <xf numFmtId="166" fontId="12" fillId="0" borderId="9" xfId="0" applyNumberFormat="1" applyFont="1" applyBorder="1" applyAlignment="1" applyProtection="1">
      <alignment vertical="center"/>
      <protection locked="0"/>
    </xf>
    <xf numFmtId="166" fontId="12" fillId="0" borderId="15" xfId="0" applyNumberFormat="1" applyFont="1" applyBorder="1" applyAlignment="1" applyProtection="1">
      <alignment vertical="center"/>
      <protection locked="0"/>
    </xf>
    <xf numFmtId="0" fontId="12" fillId="0" borderId="4" xfId="13" applyFont="1" applyBorder="1"/>
    <xf numFmtId="0" fontId="9" fillId="0" borderId="4" xfId="0" applyFont="1" applyBorder="1"/>
    <xf numFmtId="41" fontId="7" fillId="0" borderId="14" xfId="1" applyFont="1" applyBorder="1"/>
    <xf numFmtId="166" fontId="12" fillId="0" borderId="0" xfId="0" applyNumberFormat="1" applyFont="1" applyAlignment="1" applyProtection="1">
      <alignment horizontal="right" vertical="center"/>
      <protection locked="0"/>
    </xf>
    <xf numFmtId="0" fontId="19" fillId="4" borderId="0" xfId="5" applyFont="1" applyFill="1" applyAlignment="1">
      <alignment horizontal="left" vertical="center"/>
      <extLst>
        <ext xmlns:xfpb="http://schemas.microsoft.com/office/spreadsheetml/2022/featurepropertybag" uri="{C7286773-470A-42A8-94C5-96B5CB345126}">
          <xfpb:xfComplement i="0"/>
        </ext>
      </extLst>
    </xf>
    <xf numFmtId="0" fontId="11" fillId="5" borderId="2" xfId="17" applyFont="1" applyFill="1" applyBorder="1" applyAlignment="1">
      <alignment horizontal="center" vertical="center" wrapText="1"/>
    </xf>
    <xf numFmtId="0" fontId="11" fillId="5" borderId="1" xfId="17" applyFont="1" applyFill="1" applyBorder="1" applyAlignment="1">
      <alignment horizontal="center" vertical="center" wrapText="1"/>
    </xf>
    <xf numFmtId="0" fontId="11" fillId="0" borderId="1" xfId="17" applyFont="1" applyBorder="1" applyAlignment="1">
      <alignment horizontal="center" vertical="center" wrapText="1"/>
    </xf>
    <xf numFmtId="0" fontId="11" fillId="5" borderId="0" xfId="17" applyFont="1" applyFill="1" applyAlignment="1">
      <alignment horizontal="center" vertical="center" wrapText="1"/>
    </xf>
    <xf numFmtId="166" fontId="12" fillId="0" borderId="2" xfId="7" applyNumberFormat="1" applyFont="1" applyBorder="1" applyAlignment="1">
      <alignment horizontal="right" vertical="center"/>
    </xf>
    <xf numFmtId="0" fontId="12" fillId="0" borderId="2" xfId="7" applyFont="1" applyBorder="1" applyAlignment="1">
      <alignment vertical="center"/>
    </xf>
    <xf numFmtId="0" fontId="12" fillId="0" borderId="3" xfId="7" applyFont="1" applyBorder="1" applyAlignment="1">
      <alignment vertical="center"/>
    </xf>
    <xf numFmtId="166" fontId="12" fillId="0" borderId="3" xfId="7" applyNumberFormat="1" applyFont="1" applyBorder="1" applyAlignment="1">
      <alignment horizontal="right" vertical="center"/>
    </xf>
    <xf numFmtId="41" fontId="12" fillId="0" borderId="3" xfId="1" applyFont="1" applyBorder="1" applyAlignment="1">
      <alignment horizontal="right" vertical="center"/>
    </xf>
    <xf numFmtId="166" fontId="11" fillId="0" borderId="1" xfId="7" applyNumberFormat="1" applyFont="1" applyBorder="1" applyAlignment="1">
      <alignment horizontal="right" vertical="center"/>
    </xf>
    <xf numFmtId="165" fontId="18" fillId="0" borderId="0" xfId="1" applyNumberFormat="1" applyFont="1" applyFill="1" applyAlignment="1">
      <alignment horizontal="right" vertical="center"/>
    </xf>
    <xf numFmtId="165" fontId="9" fillId="0" borderId="0" xfId="1" applyNumberFormat="1" applyFont="1" applyFill="1" applyAlignment="1">
      <alignment vertical="center"/>
    </xf>
    <xf numFmtId="165" fontId="11" fillId="0" borderId="2" xfId="1" quotePrefix="1" applyNumberFormat="1" applyFont="1" applyFill="1" applyBorder="1" applyAlignment="1" applyProtection="1">
      <alignment horizontal="center" vertical="center" wrapText="1"/>
    </xf>
    <xf numFmtId="165" fontId="9" fillId="0" borderId="3" xfId="1" applyNumberFormat="1" applyFont="1" applyFill="1" applyBorder="1" applyAlignment="1" applyProtection="1">
      <alignment horizontal="right" vertical="center"/>
    </xf>
    <xf numFmtId="165" fontId="7" fillId="0" borderId="0" xfId="1" applyNumberFormat="1" applyFont="1" applyFill="1" applyAlignment="1">
      <alignment horizontal="right" vertical="center"/>
    </xf>
    <xf numFmtId="165" fontId="7" fillId="0" borderId="0" xfId="1" applyNumberFormat="1" applyFont="1" applyFill="1" applyAlignment="1">
      <alignment vertical="center"/>
    </xf>
    <xf numFmtId="0" fontId="12" fillId="0" borderId="3" xfId="0" applyFont="1" applyBorder="1"/>
    <xf numFmtId="0" fontId="9" fillId="0" borderId="17" xfId="0" applyFont="1" applyBorder="1"/>
    <xf numFmtId="166" fontId="12" fillId="0" borderId="3" xfId="5" applyNumberFormat="1" applyFont="1" applyBorder="1" applyAlignment="1">
      <alignment vertical="center"/>
    </xf>
    <xf numFmtId="0" fontId="12" fillId="0" borderId="3" xfId="5" applyFont="1" applyBorder="1" applyAlignment="1">
      <alignment vertical="center"/>
    </xf>
    <xf numFmtId="166" fontId="12" fillId="0" borderId="13" xfId="0" applyNumberFormat="1" applyFont="1" applyBorder="1" applyAlignment="1" applyProtection="1">
      <alignment vertical="center"/>
      <protection locked="0"/>
    </xf>
    <xf numFmtId="166" fontId="12" fillId="0" borderId="8" xfId="0" applyNumberFormat="1" applyFont="1" applyBorder="1" applyAlignment="1">
      <alignment vertical="center"/>
    </xf>
    <xf numFmtId="166" fontId="12" fillId="0" borderId="3" xfId="0" applyNumberFormat="1" applyFont="1" applyBorder="1" applyAlignment="1">
      <alignment vertical="center"/>
    </xf>
    <xf numFmtId="41" fontId="12" fillId="0" borderId="2" xfId="1" applyFont="1" applyBorder="1" applyAlignment="1" applyProtection="1">
      <alignment vertical="center"/>
      <protection locked="0"/>
    </xf>
    <xf numFmtId="41" fontId="12" fillId="0" borderId="12" xfId="1" applyFont="1" applyBorder="1" applyAlignment="1" applyProtection="1">
      <alignment vertical="center"/>
      <protection locked="0"/>
    </xf>
    <xf numFmtId="41" fontId="12" fillId="0" borderId="10" xfId="1" applyFont="1" applyFill="1" applyBorder="1" applyAlignment="1" applyProtection="1">
      <alignment horizontal="center" vertical="center"/>
      <protection locked="0"/>
    </xf>
    <xf numFmtId="41" fontId="12" fillId="0" borderId="8" xfId="1" applyFont="1" applyFill="1" applyBorder="1" applyAlignment="1" applyProtection="1">
      <alignment horizontal="center" vertical="center"/>
      <protection locked="0"/>
    </xf>
    <xf numFmtId="41" fontId="12" fillId="0" borderId="8" xfId="1" applyFont="1" applyBorder="1" applyAlignment="1" applyProtection="1">
      <alignment horizontal="center" vertical="center"/>
      <protection locked="0"/>
    </xf>
    <xf numFmtId="41" fontId="12" fillId="0" borderId="8" xfId="1" applyFont="1" applyBorder="1" applyAlignment="1">
      <alignment horizontal="center" vertical="center"/>
    </xf>
    <xf numFmtId="41" fontId="12" fillId="0" borderId="13" xfId="1" applyFont="1" applyBorder="1" applyAlignment="1">
      <alignment horizontal="center" vertical="center"/>
    </xf>
    <xf numFmtId="166" fontId="12" fillId="0" borderId="0" xfId="5" applyNumberFormat="1" applyFont="1" applyAlignment="1">
      <alignment vertical="center"/>
    </xf>
    <xf numFmtId="14" fontId="11" fillId="0" borderId="0" xfId="7" applyNumberFormat="1" applyFont="1" applyAlignment="1">
      <alignment horizontal="left" vertical="center"/>
    </xf>
    <xf numFmtId="41" fontId="7" fillId="0" borderId="3" xfId="3" applyFont="1" applyFill="1" applyBorder="1"/>
    <xf numFmtId="0" fontId="25" fillId="0" borderId="0" xfId="0" applyFont="1"/>
    <xf numFmtId="0" fontId="7" fillId="0" borderId="0" xfId="0" applyFont="1" applyAlignment="1">
      <alignment horizontal="left" vertical="center" wrapText="1"/>
    </xf>
    <xf numFmtId="164" fontId="12" fillId="0" borderId="0" xfId="1" applyNumberFormat="1" applyFont="1" applyAlignment="1">
      <alignment vertical="center"/>
    </xf>
    <xf numFmtId="164" fontId="11" fillId="0" borderId="1" xfId="1" applyNumberFormat="1" applyFont="1" applyBorder="1" applyAlignment="1">
      <alignment horizontal="center" vertical="center"/>
    </xf>
    <xf numFmtId="164" fontId="7" fillId="0" borderId="0" xfId="1" applyNumberFormat="1" applyFont="1"/>
    <xf numFmtId="41" fontId="16" fillId="0" borderId="0" xfId="1" applyFont="1"/>
    <xf numFmtId="41" fontId="12" fillId="0" borderId="0" xfId="1" applyFont="1" applyAlignment="1">
      <alignment vertical="center"/>
    </xf>
    <xf numFmtId="41" fontId="16" fillId="3" borderId="0" xfId="1" applyFont="1" applyFill="1" applyAlignment="1">
      <alignment horizontal="centerContinuous"/>
    </xf>
    <xf numFmtId="41" fontId="14" fillId="0" borderId="0" xfId="1" applyFont="1" applyAlignment="1">
      <alignment horizontal="centerContinuous"/>
    </xf>
    <xf numFmtId="41" fontId="14" fillId="0" borderId="1" xfId="1" applyFont="1" applyBorder="1" applyAlignment="1">
      <alignment horizontal="center"/>
    </xf>
    <xf numFmtId="41" fontId="14" fillId="0" borderId="2" xfId="1" applyFont="1" applyBorder="1" applyAlignment="1">
      <alignment vertical="center"/>
    </xf>
    <xf numFmtId="41" fontId="14" fillId="0" borderId="2" xfId="1" applyFont="1" applyBorder="1" applyAlignment="1">
      <alignment horizontal="center"/>
    </xf>
    <xf numFmtId="41" fontId="21" fillId="0" borderId="3" xfId="1" applyFont="1" applyBorder="1" applyAlignment="1">
      <alignment horizontal="center"/>
    </xf>
    <xf numFmtId="41" fontId="21" fillId="0" borderId="2" xfId="1" applyFont="1" applyBorder="1" applyAlignment="1">
      <alignment vertical="center"/>
    </xf>
    <xf numFmtId="41" fontId="14" fillId="0" borderId="12" xfId="1" applyFont="1" applyBorder="1" applyAlignment="1">
      <alignment horizontal="center"/>
    </xf>
    <xf numFmtId="41" fontId="21" fillId="0" borderId="10" xfId="1" applyFont="1" applyFill="1" applyBorder="1" applyAlignment="1" applyProtection="1">
      <alignment horizontal="center"/>
    </xf>
    <xf numFmtId="41" fontId="21" fillId="0" borderId="2" xfId="1" applyFont="1" applyFill="1" applyBorder="1" applyAlignment="1">
      <alignment horizontal="center"/>
    </xf>
    <xf numFmtId="41" fontId="21" fillId="0" borderId="3" xfId="1" applyFont="1" applyBorder="1" applyAlignment="1">
      <alignment vertical="center"/>
    </xf>
    <xf numFmtId="41" fontId="14" fillId="0" borderId="9" xfId="1" applyFont="1" applyBorder="1" applyAlignment="1">
      <alignment horizontal="center"/>
    </xf>
    <xf numFmtId="41" fontId="21" fillId="0" borderId="8" xfId="1" applyFont="1" applyBorder="1" applyAlignment="1">
      <alignment horizontal="center"/>
    </xf>
    <xf numFmtId="41" fontId="21" fillId="0" borderId="3" xfId="1" applyFont="1" applyFill="1" applyBorder="1" applyAlignment="1">
      <alignment horizontal="center"/>
    </xf>
    <xf numFmtId="41" fontId="21" fillId="0" borderId="8" xfId="1" applyFont="1" applyFill="1" applyBorder="1" applyAlignment="1" applyProtection="1">
      <alignment horizontal="center"/>
    </xf>
    <xf numFmtId="41" fontId="21" fillId="0" borderId="4" xfId="1" applyFont="1" applyBorder="1" applyAlignment="1">
      <alignment vertical="center"/>
    </xf>
    <xf numFmtId="41" fontId="21" fillId="0" borderId="4" xfId="1" applyFont="1" applyBorder="1" applyAlignment="1">
      <alignment horizontal="center"/>
    </xf>
    <xf numFmtId="41" fontId="11" fillId="0" borderId="1" xfId="1" applyFont="1" applyBorder="1" applyAlignment="1">
      <alignment horizontal="right" vertical="center"/>
    </xf>
    <xf numFmtId="41" fontId="14" fillId="0" borderId="4" xfId="1" applyFont="1" applyBorder="1" applyAlignment="1">
      <alignment vertical="center"/>
    </xf>
    <xf numFmtId="41" fontId="14" fillId="0" borderId="1" xfId="1" applyFont="1" applyBorder="1" applyAlignment="1">
      <alignment vertical="center"/>
    </xf>
    <xf numFmtId="41" fontId="21" fillId="0" borderId="9" xfId="1" applyFont="1" applyFill="1" applyBorder="1" applyAlignment="1">
      <alignment horizontal="center"/>
    </xf>
    <xf numFmtId="41" fontId="21" fillId="0" borderId="9" xfId="1" applyFont="1" applyBorder="1" applyAlignment="1">
      <alignment horizontal="center"/>
    </xf>
    <xf numFmtId="41" fontId="21" fillId="0" borderId="10" xfId="1" applyFont="1" applyBorder="1" applyAlignment="1">
      <alignment vertical="center"/>
    </xf>
    <xf numFmtId="41" fontId="21" fillId="0" borderId="9" xfId="1" applyFont="1" applyFill="1" applyBorder="1" applyAlignment="1" applyProtection="1">
      <alignment horizontal="center"/>
    </xf>
    <xf numFmtId="41" fontId="21" fillId="0" borderId="3" xfId="1" applyFont="1" applyFill="1" applyBorder="1" applyAlignment="1" applyProtection="1">
      <alignment horizontal="center"/>
    </xf>
    <xf numFmtId="41" fontId="21" fillId="0" borderId="8" xfId="1" applyFont="1" applyBorder="1" applyAlignment="1">
      <alignment vertical="center"/>
    </xf>
    <xf numFmtId="41" fontId="14" fillId="0" borderId="3" xfId="1" applyFont="1" applyBorder="1" applyAlignment="1">
      <alignment horizontal="center"/>
    </xf>
    <xf numFmtId="41" fontId="14" fillId="0" borderId="4" xfId="1" applyFont="1" applyBorder="1" applyAlignment="1">
      <alignment horizontal="center"/>
    </xf>
    <xf numFmtId="41" fontId="11" fillId="0" borderId="16" xfId="1" applyFont="1" applyBorder="1" applyAlignment="1">
      <alignment horizontal="right" vertical="center"/>
    </xf>
    <xf numFmtId="41" fontId="17" fillId="0" borderId="0" xfId="1" applyFont="1" applyAlignment="1">
      <alignment horizontal="left" vertical="center"/>
    </xf>
    <xf numFmtId="41" fontId="19" fillId="0" borderId="0" xfId="1" applyFont="1"/>
    <xf numFmtId="14" fontId="14" fillId="0" borderId="1" xfId="1" quotePrefix="1" applyNumberFormat="1" applyFont="1" applyBorder="1" applyAlignment="1">
      <alignment horizontal="center" vertical="center"/>
    </xf>
    <xf numFmtId="14" fontId="14" fillId="0" borderId="1" xfId="1" applyNumberFormat="1" applyFont="1" applyBorder="1" applyAlignment="1">
      <alignment horizontal="center" vertical="center"/>
    </xf>
    <xf numFmtId="164" fontId="14" fillId="0" borderId="0" xfId="1" applyNumberFormat="1" applyFont="1" applyAlignment="1">
      <alignment vertical="center"/>
    </xf>
    <xf numFmtId="41" fontId="14" fillId="0" borderId="0" xfId="1" applyFont="1" applyAlignment="1">
      <alignment vertical="center"/>
    </xf>
    <xf numFmtId="41" fontId="11" fillId="0" borderId="0" xfId="1" applyFont="1" applyAlignment="1">
      <alignment vertical="center"/>
    </xf>
    <xf numFmtId="41" fontId="12" fillId="0" borderId="0" xfId="1" applyFont="1" applyAlignment="1">
      <alignment horizontal="right" vertical="center"/>
    </xf>
    <xf numFmtId="41" fontId="9" fillId="0" borderId="0" xfId="1" applyFont="1" applyFill="1" applyAlignment="1">
      <alignment vertical="center"/>
    </xf>
    <xf numFmtId="41" fontId="9" fillId="0" borderId="0" xfId="1" applyFont="1"/>
    <xf numFmtId="41" fontId="9" fillId="0" borderId="0" xfId="1" applyFont="1" applyFill="1"/>
    <xf numFmtId="41" fontId="7" fillId="0" borderId="0" xfId="1" applyFont="1" applyFill="1"/>
    <xf numFmtId="14" fontId="14" fillId="0" borderId="1" xfId="1" applyNumberFormat="1" applyFont="1" applyBorder="1" applyAlignment="1">
      <alignment horizontal="center" vertical="center" wrapText="1"/>
    </xf>
    <xf numFmtId="14" fontId="14" fillId="0" borderId="1" xfId="1" quotePrefix="1" applyNumberFormat="1" applyFont="1" applyBorder="1" applyAlignment="1">
      <alignment horizontal="center" vertical="center" wrapText="1"/>
    </xf>
    <xf numFmtId="41" fontId="9" fillId="0" borderId="1" xfId="1" applyFont="1" applyBorder="1" applyAlignment="1">
      <alignment horizontal="center" vertical="center"/>
    </xf>
    <xf numFmtId="41" fontId="12" fillId="0" borderId="1" xfId="1" applyFont="1" applyBorder="1" applyAlignment="1" applyProtection="1">
      <alignment horizontal="center" vertical="center"/>
    </xf>
    <xf numFmtId="41" fontId="12" fillId="0" borderId="1" xfId="1" applyFont="1" applyBorder="1" applyAlignment="1" applyProtection="1">
      <alignment horizontal="center" vertical="top"/>
    </xf>
    <xf numFmtId="41" fontId="12" fillId="0" borderId="1" xfId="1" applyFont="1" applyFill="1" applyBorder="1" applyAlignment="1" applyProtection="1">
      <alignment horizontal="center" vertical="center"/>
    </xf>
    <xf numFmtId="41" fontId="11" fillId="0" borderId="0" xfId="1" applyFont="1" applyFill="1" applyBorder="1" applyAlignment="1" applyProtection="1">
      <alignment horizontal="center" vertical="center"/>
    </xf>
    <xf numFmtId="41" fontId="9" fillId="0" borderId="0" xfId="1" applyFont="1" applyBorder="1" applyAlignment="1">
      <alignment horizontal="center" vertical="center"/>
    </xf>
    <xf numFmtId="41" fontId="7" fillId="0" borderId="9" xfId="1"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vertical="center"/>
    </xf>
    <xf numFmtId="0" fontId="7" fillId="0" borderId="1" xfId="0" applyFont="1" applyBorder="1" applyAlignment="1">
      <alignment horizontal="justify" vertical="center"/>
    </xf>
    <xf numFmtId="164" fontId="7" fillId="0" borderId="1" xfId="1" applyNumberFormat="1" applyFont="1" applyFill="1" applyBorder="1" applyAlignment="1">
      <alignment horizontal="center" vertical="center"/>
    </xf>
    <xf numFmtId="0" fontId="7" fillId="0" borderId="0" xfId="0" applyFont="1" applyAlignment="1">
      <alignment horizontal="justify" vertical="center"/>
    </xf>
    <xf numFmtId="4" fontId="24" fillId="0" borderId="0" xfId="0" applyNumberFormat="1" applyFont="1"/>
    <xf numFmtId="164" fontId="7" fillId="0" borderId="0" xfId="1" applyNumberFormat="1" applyFont="1" applyFill="1" applyBorder="1" applyAlignment="1">
      <alignment horizontal="center" vertical="center"/>
    </xf>
    <xf numFmtId="41" fontId="7" fillId="0" borderId="0" xfId="1" applyFont="1" applyFill="1" applyBorder="1"/>
    <xf numFmtId="169" fontId="7" fillId="0" borderId="6" xfId="1" applyNumberFormat="1" applyFont="1" applyFill="1" applyBorder="1" applyAlignment="1">
      <alignment horizontal="center"/>
    </xf>
    <xf numFmtId="169" fontId="7" fillId="0" borderId="7" xfId="1" applyNumberFormat="1" applyFont="1" applyFill="1" applyBorder="1" applyAlignment="1">
      <alignment horizontal="center"/>
    </xf>
    <xf numFmtId="169" fontId="7" fillId="0" borderId="0" xfId="1" applyNumberFormat="1" applyFont="1" applyFill="1" applyBorder="1" applyAlignment="1">
      <alignment horizontal="center"/>
    </xf>
    <xf numFmtId="0" fontId="9" fillId="0" borderId="2" xfId="0" applyFont="1" applyBorder="1" applyAlignment="1">
      <alignment horizontal="center" vertical="center" wrapText="1"/>
    </xf>
    <xf numFmtId="41" fontId="9" fillId="0" borderId="1" xfId="1" applyFont="1" applyFill="1" applyBorder="1" applyAlignment="1">
      <alignment horizontal="center" vertical="center" wrapText="1"/>
    </xf>
    <xf numFmtId="0" fontId="9" fillId="0" borderId="10" xfId="0" applyFont="1" applyBorder="1" applyAlignment="1">
      <alignment vertical="center"/>
    </xf>
    <xf numFmtId="0" fontId="9" fillId="0" borderId="2" xfId="0" applyFont="1" applyBorder="1" applyAlignment="1">
      <alignment horizontal="center" vertical="center"/>
    </xf>
    <xf numFmtId="164" fontId="7" fillId="0" borderId="2" xfId="1" applyNumberFormat="1" applyFont="1" applyFill="1" applyBorder="1" applyAlignment="1">
      <alignment horizontal="center" vertical="center"/>
    </xf>
    <xf numFmtId="41" fontId="7" fillId="0" borderId="2" xfId="0" applyNumberFormat="1" applyFont="1" applyBorder="1" applyAlignment="1">
      <alignment horizontal="center" vertical="center"/>
    </xf>
    <xf numFmtId="41" fontId="7" fillId="0" borderId="2" xfId="1" applyFont="1" applyFill="1" applyBorder="1"/>
    <xf numFmtId="0" fontId="7" fillId="0" borderId="8" xfId="0" applyFont="1" applyBorder="1" applyAlignment="1">
      <alignment vertical="center"/>
    </xf>
    <xf numFmtId="0" fontId="7" fillId="0" borderId="3" xfId="0" applyFont="1" applyBorder="1" applyAlignment="1">
      <alignment horizontal="center" vertical="center"/>
    </xf>
    <xf numFmtId="164" fontId="7" fillId="0" borderId="3" xfId="1" applyNumberFormat="1" applyFont="1" applyFill="1" applyBorder="1" applyAlignment="1">
      <alignment horizontal="center" vertical="center"/>
    </xf>
    <xf numFmtId="41" fontId="7" fillId="0" borderId="3" xfId="1" applyFont="1" applyFill="1" applyBorder="1" applyAlignment="1">
      <alignment horizontal="center" vertical="center"/>
    </xf>
    <xf numFmtId="0" fontId="7" fillId="0" borderId="8" xfId="0" applyFont="1" applyBorder="1" applyAlignment="1">
      <alignment horizontal="center"/>
    </xf>
    <xf numFmtId="0" fontId="7" fillId="0" borderId="13" xfId="0" applyFont="1" applyBorder="1" applyAlignment="1">
      <alignment vertical="center"/>
    </xf>
    <xf numFmtId="0" fontId="7" fillId="0" borderId="4" xfId="0" applyFont="1" applyBorder="1" applyAlignment="1">
      <alignment horizontal="center" vertical="center"/>
    </xf>
    <xf numFmtId="164" fontId="7" fillId="0" borderId="4" xfId="1" applyNumberFormat="1" applyFont="1" applyFill="1" applyBorder="1" applyAlignment="1">
      <alignment horizontal="center" vertical="center"/>
    </xf>
    <xf numFmtId="41" fontId="7" fillId="0" borderId="4" xfId="1" applyFont="1" applyFill="1" applyBorder="1" applyAlignment="1">
      <alignment horizontal="center" vertical="center"/>
    </xf>
    <xf numFmtId="0" fontId="7" fillId="0" borderId="13" xfId="0" applyFont="1" applyBorder="1" applyAlignment="1">
      <alignment horizontal="center"/>
    </xf>
    <xf numFmtId="41" fontId="7" fillId="0" borderId="4" xfId="1" applyFont="1" applyFill="1" applyBorder="1"/>
    <xf numFmtId="0" fontId="9" fillId="0" borderId="0" xfId="0" applyFont="1" applyAlignment="1">
      <alignment vertical="center"/>
    </xf>
    <xf numFmtId="164" fontId="9" fillId="0" borderId="0" xfId="1" applyNumberFormat="1" applyFont="1" applyFill="1" applyBorder="1" applyAlignment="1">
      <alignment horizontal="center" vertical="center"/>
    </xf>
    <xf numFmtId="41" fontId="9" fillId="0" borderId="0" xfId="1" applyFont="1" applyFill="1" applyBorder="1" applyAlignment="1">
      <alignment horizontal="center" vertical="center"/>
    </xf>
    <xf numFmtId="0" fontId="7" fillId="0" borderId="0" xfId="0" applyFont="1" applyAlignment="1">
      <alignment horizontal="center" vertical="center"/>
    </xf>
    <xf numFmtId="41" fontId="7" fillId="0" borderId="0" xfId="1" applyFont="1" applyFill="1" applyBorder="1" applyAlignment="1">
      <alignment horizontal="center" vertical="center"/>
    </xf>
    <xf numFmtId="0" fontId="9" fillId="0" borderId="2" xfId="0" applyFont="1" applyBorder="1" applyAlignment="1">
      <alignment vertical="center"/>
    </xf>
    <xf numFmtId="0" fontId="7" fillId="0" borderId="2" xfId="0" applyFont="1" applyBorder="1" applyAlignment="1">
      <alignment horizontal="center" vertical="center"/>
    </xf>
    <xf numFmtId="41" fontId="7" fillId="0" borderId="12" xfId="1" applyFont="1" applyFill="1" applyBorder="1"/>
    <xf numFmtId="0" fontId="7" fillId="0" borderId="3" xfId="0" applyFont="1" applyBorder="1" applyAlignment="1">
      <alignment vertical="center"/>
    </xf>
    <xf numFmtId="0" fontId="7" fillId="0" borderId="4" xfId="0" applyFont="1" applyBorder="1" applyAlignment="1">
      <alignment vertical="center"/>
    </xf>
    <xf numFmtId="41" fontId="7" fillId="0" borderId="15" xfId="1" applyFont="1" applyFill="1" applyBorder="1"/>
    <xf numFmtId="164" fontId="9" fillId="0" borderId="0" xfId="1" applyNumberFormat="1" applyFont="1" applyFill="1"/>
    <xf numFmtId="169" fontId="7" fillId="0" borderId="1" xfId="1" applyNumberFormat="1" applyFont="1" applyFill="1" applyBorder="1" applyAlignment="1">
      <alignment horizontal="center"/>
    </xf>
    <xf numFmtId="164" fontId="7" fillId="0" borderId="3" xfId="1" applyNumberFormat="1" applyFont="1" applyFill="1" applyBorder="1"/>
    <xf numFmtId="164" fontId="7" fillId="0" borderId="4" xfId="1" applyNumberFormat="1" applyFont="1" applyFill="1" applyBorder="1"/>
    <xf numFmtId="14" fontId="7" fillId="0" borderId="1" xfId="0" applyNumberFormat="1" applyFont="1" applyBorder="1" applyAlignment="1">
      <alignment horizontal="right" wrapText="1"/>
    </xf>
    <xf numFmtId="0" fontId="7" fillId="0" borderId="5" xfId="0" applyFont="1" applyBorder="1" applyAlignment="1">
      <alignment horizontal="left"/>
    </xf>
    <xf numFmtId="14" fontId="14" fillId="0" borderId="6" xfId="1" quotePrefix="1" applyNumberFormat="1" applyFont="1" applyBorder="1" applyAlignment="1">
      <alignment horizontal="center" vertical="center" wrapText="1"/>
    </xf>
    <xf numFmtId="164" fontId="7" fillId="0" borderId="3" xfId="1" applyNumberFormat="1" applyFont="1" applyBorder="1" applyAlignment="1">
      <alignment horizontal="center" vertical="center"/>
    </xf>
    <xf numFmtId="164" fontId="7" fillId="0" borderId="8" xfId="1" applyNumberFormat="1" applyFont="1" applyFill="1" applyBorder="1" applyAlignment="1">
      <alignment horizontal="center" vertical="center"/>
    </xf>
    <xf numFmtId="164" fontId="7" fillId="0" borderId="13" xfId="1" applyNumberFormat="1" applyFont="1" applyFill="1" applyBorder="1" applyAlignment="1">
      <alignment horizontal="center" vertical="center"/>
    </xf>
    <xf numFmtId="0" fontId="7" fillId="0" borderId="10" xfId="0" applyFont="1" applyBorder="1" applyAlignment="1">
      <alignment horizontal="center" vertical="center"/>
    </xf>
    <xf numFmtId="166" fontId="11" fillId="0" borderId="1" xfId="0" applyNumberFormat="1" applyFont="1" applyBorder="1" applyAlignment="1">
      <alignment horizontal="right" vertical="center"/>
    </xf>
    <xf numFmtId="0" fontId="21" fillId="0" borderId="0" xfId="0" applyFont="1"/>
    <xf numFmtId="41" fontId="22" fillId="0" borderId="0" xfId="1" applyFont="1" applyFill="1" applyBorder="1" applyAlignment="1" applyProtection="1">
      <alignment horizontal="center" vertical="center"/>
    </xf>
    <xf numFmtId="0" fontId="26" fillId="0" borderId="1" xfId="0" applyFont="1" applyBorder="1" applyAlignment="1">
      <alignment horizontal="left"/>
    </xf>
    <xf numFmtId="4" fontId="28" fillId="5" borderId="1" xfId="0" applyNumberFormat="1" applyFont="1" applyFill="1" applyBorder="1"/>
    <xf numFmtId="0" fontId="27" fillId="0" borderId="7" xfId="0" applyFont="1" applyBorder="1"/>
    <xf numFmtId="14" fontId="12" fillId="0" borderId="1" xfId="13" applyNumberFormat="1" applyFont="1" applyBorder="1" applyAlignment="1">
      <alignment horizontal="center" vertical="center"/>
    </xf>
    <xf numFmtId="0" fontId="7" fillId="0" borderId="0" xfId="0" applyFont="1" applyAlignment="1">
      <alignment horizontal="center"/>
    </xf>
    <xf numFmtId="164" fontId="7" fillId="0" borderId="13" xfId="0" applyNumberFormat="1" applyFont="1" applyBorder="1" applyAlignment="1">
      <alignment horizontal="center" vertical="center"/>
    </xf>
    <xf numFmtId="41" fontId="12" fillId="0" borderId="9" xfId="1" applyFont="1" applyBorder="1" applyAlignment="1" applyProtection="1">
      <alignment vertical="center"/>
      <protection locked="0"/>
    </xf>
    <xf numFmtId="0" fontId="12" fillId="0" borderId="10" xfId="13" applyFont="1" applyBorder="1"/>
    <xf numFmtId="0" fontId="12" fillId="0" borderId="2" xfId="13" applyFont="1" applyBorder="1"/>
    <xf numFmtId="166" fontId="11" fillId="0" borderId="16" xfId="0" applyNumberFormat="1" applyFont="1" applyBorder="1" applyAlignment="1">
      <alignment horizontal="right" vertical="center"/>
    </xf>
    <xf numFmtId="41" fontId="12" fillId="0" borderId="4" xfId="1" applyFont="1" applyBorder="1" applyAlignment="1" applyProtection="1">
      <alignment vertical="center"/>
      <protection locked="0"/>
    </xf>
    <xf numFmtId="41" fontId="12" fillId="0" borderId="8" xfId="1" applyFont="1" applyFill="1" applyBorder="1" applyAlignment="1" applyProtection="1">
      <alignment vertical="center"/>
      <protection locked="0"/>
    </xf>
    <xf numFmtId="41" fontId="12" fillId="0" borderId="3" xfId="1" applyFont="1" applyFill="1" applyBorder="1" applyAlignment="1" applyProtection="1">
      <alignment vertical="center"/>
      <protection locked="0"/>
    </xf>
    <xf numFmtId="0" fontId="7" fillId="0" borderId="7" xfId="0" applyFont="1" applyBorder="1" applyAlignment="1">
      <alignment horizontal="left"/>
    </xf>
    <xf numFmtId="41" fontId="12" fillId="0" borderId="9" xfId="1" applyFont="1" applyFill="1" applyBorder="1" applyAlignment="1" applyProtection="1">
      <alignment vertical="center"/>
      <protection locked="0"/>
    </xf>
    <xf numFmtId="41" fontId="9" fillId="0" borderId="1" xfId="1" applyFont="1" applyFill="1" applyBorder="1" applyAlignment="1">
      <alignment horizontal="center" vertical="center"/>
    </xf>
    <xf numFmtId="165" fontId="9" fillId="0" borderId="16" xfId="1" applyNumberFormat="1" applyFont="1" applyBorder="1" applyAlignment="1">
      <alignment horizontal="center" vertical="center"/>
    </xf>
    <xf numFmtId="41" fontId="11" fillId="0" borderId="8" xfId="1" applyFont="1" applyFill="1" applyBorder="1" applyAlignment="1" applyProtection="1">
      <alignment vertical="center"/>
      <protection locked="0"/>
    </xf>
    <xf numFmtId="0" fontId="16" fillId="3" borderId="0" xfId="7" applyFont="1" applyFill="1" applyAlignment="1">
      <alignment horizontal="center" vertical="center"/>
    </xf>
    <xf numFmtId="0" fontId="14" fillId="0" borderId="0" xfId="5" applyFont="1" applyAlignment="1">
      <alignment horizontal="center" vertical="top"/>
    </xf>
    <xf numFmtId="0" fontId="14" fillId="0" borderId="0" xfId="5" applyFont="1" applyAlignment="1">
      <alignment horizontal="center"/>
    </xf>
    <xf numFmtId="0" fontId="14" fillId="0" borderId="0" xfId="11" applyFont="1" applyAlignment="1">
      <alignment horizontal="center" vertical="center"/>
    </xf>
    <xf numFmtId="0" fontId="11" fillId="0" borderId="2" xfId="12" applyFont="1" applyBorder="1" applyAlignment="1">
      <alignment horizontal="center" vertical="center"/>
    </xf>
    <xf numFmtId="0" fontId="11" fillId="0" borderId="4" xfId="12" applyFont="1" applyBorder="1" applyAlignment="1">
      <alignment horizontal="center" vertical="center"/>
    </xf>
    <xf numFmtId="164" fontId="11" fillId="0" borderId="5" xfId="1" applyNumberFormat="1" applyFont="1" applyBorder="1" applyAlignment="1">
      <alignment horizontal="center" vertical="center"/>
    </xf>
    <xf numFmtId="164" fontId="11" fillId="0" borderId="6" xfId="1" applyNumberFormat="1" applyFont="1" applyBorder="1" applyAlignment="1">
      <alignment horizontal="center" vertical="center"/>
    </xf>
    <xf numFmtId="164" fontId="11" fillId="0" borderId="7" xfId="1" applyNumberFormat="1" applyFont="1" applyBorder="1" applyAlignment="1">
      <alignment horizontal="center" vertical="center"/>
    </xf>
    <xf numFmtId="164" fontId="9" fillId="0" borderId="5" xfId="1" applyNumberFormat="1" applyFont="1" applyBorder="1" applyAlignment="1">
      <alignment horizontal="center" vertical="center"/>
    </xf>
    <xf numFmtId="164" fontId="9" fillId="0" borderId="7" xfId="1" applyNumberFormat="1" applyFont="1" applyBorder="1" applyAlignment="1">
      <alignment horizontal="center" vertical="center"/>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41" fontId="9" fillId="0" borderId="2" xfId="1" applyFont="1" applyFill="1" applyBorder="1" applyAlignment="1">
      <alignment horizontal="center" vertical="center" wrapText="1"/>
    </xf>
    <xf numFmtId="41" fontId="9" fillId="0" borderId="4" xfId="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horizontal="left"/>
    </xf>
    <xf numFmtId="0" fontId="9" fillId="0" borderId="0" xfId="0" applyFont="1" applyAlignment="1">
      <alignment horizontal="left" wrapText="1"/>
    </xf>
    <xf numFmtId="0" fontId="7" fillId="0" borderId="0" xfId="0" applyFont="1" applyAlignment="1">
      <alignment horizontal="left" wrapText="1"/>
    </xf>
    <xf numFmtId="0" fontId="7" fillId="0" borderId="0" xfId="0" applyFont="1" applyAlignment="1">
      <alignment horizontal="left" vertical="top" wrapText="1"/>
    </xf>
    <xf numFmtId="0" fontId="9" fillId="3" borderId="0" xfId="0" applyFont="1" applyFill="1" applyAlignment="1">
      <alignment horizontal="center"/>
    </xf>
    <xf numFmtId="0" fontId="9" fillId="0" borderId="0" xfId="0" applyFont="1" applyAlignment="1">
      <alignment horizontal="center" vertical="center"/>
    </xf>
    <xf numFmtId="0" fontId="7" fillId="0" borderId="0" xfId="0" applyFont="1" applyAlignment="1">
      <alignment horizontal="left"/>
    </xf>
    <xf numFmtId="0" fontId="9" fillId="0" borderId="0" xfId="0" applyFont="1" applyAlignment="1">
      <alignment horizontal="center"/>
    </xf>
    <xf numFmtId="0" fontId="7" fillId="0" borderId="0" xfId="0" applyFont="1" applyAlignment="1">
      <alignment horizontal="justify" vertical="top" wrapText="1"/>
    </xf>
    <xf numFmtId="0" fontId="7" fillId="0" borderId="0" xfId="0" applyFont="1" applyAlignment="1">
      <alignment vertical="center"/>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0" borderId="0" xfId="0" applyFont="1" applyAlignment="1">
      <alignment horizontal="center"/>
    </xf>
    <xf numFmtId="0" fontId="9" fillId="0" borderId="5" xfId="0" applyFont="1" applyBorder="1" applyAlignment="1">
      <alignment horizontal="center"/>
    </xf>
    <xf numFmtId="0" fontId="9" fillId="0" borderId="7" xfId="0" applyFont="1" applyBorder="1" applyAlignment="1">
      <alignment horizont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11" fillId="0" borderId="5" xfId="0" applyFont="1" applyBorder="1" applyAlignment="1">
      <alignment horizontal="center"/>
    </xf>
    <xf numFmtId="0" fontId="11" fillId="0" borderId="7" xfId="0" applyFont="1" applyBorder="1" applyAlignment="1">
      <alignment horizontal="center"/>
    </xf>
    <xf numFmtId="166" fontId="11" fillId="0" borderId="1" xfId="0" applyNumberFormat="1" applyFont="1" applyBorder="1" applyAlignment="1">
      <alignment horizontal="center" vertical="center" wrapText="1"/>
    </xf>
    <xf numFmtId="168" fontId="11" fillId="0" borderId="2" xfId="0" applyNumberFormat="1" applyFont="1" applyBorder="1" applyAlignment="1">
      <alignment horizontal="center" vertical="center" wrapText="1"/>
    </xf>
    <xf numFmtId="168" fontId="11" fillId="0" borderId="4" xfId="0" applyNumberFormat="1" applyFont="1" applyBorder="1" applyAlignment="1">
      <alignment horizontal="center" vertical="center" wrapText="1"/>
    </xf>
    <xf numFmtId="0" fontId="11" fillId="5" borderId="2" xfId="17" applyFont="1" applyFill="1" applyBorder="1" applyAlignment="1">
      <alignment horizontal="center" vertical="center" wrapText="1"/>
    </xf>
    <xf numFmtId="0" fontId="11" fillId="5" borderId="4" xfId="17" applyFont="1" applyFill="1" applyBorder="1" applyAlignment="1">
      <alignment horizontal="center" vertical="center" wrapText="1"/>
    </xf>
    <xf numFmtId="0" fontId="11" fillId="5" borderId="1" xfId="17" applyFont="1" applyFill="1" applyBorder="1" applyAlignment="1">
      <alignment horizontal="center" vertical="center" wrapText="1"/>
    </xf>
    <xf numFmtId="0" fontId="11" fillId="0" borderId="2" xfId="17" applyFont="1" applyBorder="1" applyAlignment="1">
      <alignment horizontal="center" vertical="center" wrapText="1"/>
    </xf>
    <xf numFmtId="0" fontId="11" fillId="0" borderId="4" xfId="17" applyFont="1" applyBorder="1" applyAlignment="1">
      <alignment horizontal="center" vertical="center" wrapText="1"/>
    </xf>
  </cellXfs>
  <cellStyles count="18">
    <cellStyle name="Hipervínculo" xfId="14" builtinId="8"/>
    <cellStyle name="Millares [0]" xfId="1" builtinId="6"/>
    <cellStyle name="Millares [0] 2" xfId="3" xr:uid="{CA1E6C81-B413-441C-A440-8F99D266C71F}"/>
    <cellStyle name="Millares [0] 3" xfId="15" xr:uid="{49DBDD0B-4684-4759-B138-9A16ACAB301E}"/>
    <cellStyle name="Millares 15" xfId="16" xr:uid="{FBB18222-DD9D-48E3-A1E5-635C5F50BC0F}"/>
    <cellStyle name="Millares 2" xfId="10" xr:uid="{C7B6F4A7-0D07-4EBA-9738-8E1BDD7BAD6E}"/>
    <cellStyle name="Normal" xfId="0" builtinId="0"/>
    <cellStyle name="Normal 10" xfId="13" xr:uid="{FCE95D7B-5E7A-4FBC-9DA3-FA7A6391054A}"/>
    <cellStyle name="Normal 11" xfId="6" xr:uid="{6DEE41A6-C6CF-4935-8FD5-9AB6E42DDEBF}"/>
    <cellStyle name="Normal 2" xfId="2" xr:uid="{90BE483F-5CEF-4F2F-9D04-D05D94E5D190}"/>
    <cellStyle name="Normal 3" xfId="8" xr:uid="{AF09A1A4-806C-4584-9E84-33D92D8761AE}"/>
    <cellStyle name="Normal_cuadro de AF NG" xfId="17" xr:uid="{9D11EB78-07E9-4AA8-BBE1-E5C26A09DA1B}"/>
    <cellStyle name="Normal_EEP FANAPEL" xfId="12" xr:uid="{5B8BE500-2CD1-4392-BBD2-0600DBD1E06E}"/>
    <cellStyle name="Normal_FANAPEL INDIVIDUAL" xfId="7" xr:uid="{6EAA6169-FE87-47A2-85DB-DE81E4070190}"/>
    <cellStyle name="Normal_informe1" xfId="5" xr:uid="{C983BE35-FB6D-436B-9BB1-0018076EC52B}"/>
    <cellStyle name="Normal_informe1_Armado Informe Bayer SA" xfId="11" xr:uid="{07BAC482-645B-45DA-9C82-9E4162A4CB4C}"/>
    <cellStyle name="Porcentaje" xfId="4" builtinId="5"/>
    <cellStyle name="Porcentaje 2" xfId="9"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056D-A9CF-4F82-A088-D1E6A4E26552}">
  <sheetPr>
    <tabColor theme="9" tint="-0.249977111117893"/>
    <pageSetUpPr fitToPage="1"/>
  </sheetPr>
  <dimension ref="A1:I26"/>
  <sheetViews>
    <sheetView showGridLines="0" topLeftCell="C4" zoomScaleNormal="100" workbookViewId="0">
      <selection activeCell="H19" sqref="H19"/>
    </sheetView>
  </sheetViews>
  <sheetFormatPr baseColWidth="10" defaultColWidth="10.28515625" defaultRowHeight="15"/>
  <cols>
    <col min="1" max="1" width="3.5703125" style="1" customWidth="1"/>
    <col min="2" max="2" width="40" style="1" customWidth="1"/>
    <col min="3" max="3" width="11.42578125" style="1" customWidth="1"/>
    <col min="4" max="5" width="22.28515625" style="115" bestFit="1" customWidth="1"/>
    <col min="6" max="6" width="40" style="115" customWidth="1"/>
    <col min="7" max="7" width="11.42578125" style="115" customWidth="1"/>
    <col min="8" max="8" width="23.140625" style="115" bestFit="1" customWidth="1"/>
    <col min="9" max="9" width="23" style="115" bestFit="1" customWidth="1"/>
    <col min="10" max="10" width="3.5703125" style="1" customWidth="1"/>
    <col min="11" max="11" width="16.85546875" style="1" bestFit="1" customWidth="1"/>
    <col min="12" max="16384" width="10.28515625" style="1"/>
  </cols>
  <sheetData>
    <row r="1" spans="1:9" s="94" customFormat="1" ht="12.75" customHeight="1">
      <c r="A1" s="118" t="s">
        <v>0</v>
      </c>
      <c r="C1" s="149"/>
      <c r="D1" s="302"/>
      <c r="E1" s="302"/>
      <c r="F1" s="303"/>
      <c r="G1" s="303"/>
      <c r="H1" s="303"/>
      <c r="I1" s="303"/>
    </row>
    <row r="2" spans="1:9">
      <c r="B2" s="173" t="s">
        <v>1</v>
      </c>
      <c r="C2" s="173"/>
      <c r="D2" s="304"/>
      <c r="E2" s="304"/>
      <c r="F2" s="304"/>
      <c r="G2" s="304"/>
      <c r="H2" s="304"/>
      <c r="I2" s="304"/>
    </row>
    <row r="3" spans="1:9">
      <c r="B3" s="174" t="s">
        <v>45</v>
      </c>
      <c r="C3" s="174"/>
      <c r="D3" s="305"/>
      <c r="E3" s="305"/>
      <c r="F3" s="305"/>
      <c r="G3" s="305"/>
      <c r="H3" s="305"/>
      <c r="I3" s="305"/>
    </row>
    <row r="4" spans="1:9">
      <c r="B4" s="174" t="s">
        <v>396</v>
      </c>
      <c r="C4" s="174"/>
      <c r="D4" s="305"/>
      <c r="E4" s="305"/>
      <c r="F4" s="305"/>
      <c r="G4" s="305"/>
      <c r="H4" s="305"/>
      <c r="I4" s="305"/>
    </row>
    <row r="5" spans="1:9">
      <c r="B5" s="174" t="s">
        <v>46</v>
      </c>
      <c r="C5" s="174"/>
      <c r="D5" s="305"/>
      <c r="E5" s="305"/>
      <c r="F5" s="305"/>
      <c r="G5" s="305"/>
      <c r="H5" s="305"/>
      <c r="I5" s="305"/>
    </row>
    <row r="6" spans="1:9" s="94" customFormat="1">
      <c r="D6" s="303"/>
      <c r="E6" s="303"/>
      <c r="F6" s="303"/>
      <c r="G6" s="303"/>
      <c r="H6" s="303"/>
      <c r="I6" s="303"/>
    </row>
    <row r="7" spans="1:9" s="122" customFormat="1" ht="15" customHeight="1">
      <c r="B7" s="125" t="s">
        <v>47</v>
      </c>
      <c r="C7" s="125" t="s">
        <v>48</v>
      </c>
      <c r="D7" s="336">
        <v>45930</v>
      </c>
      <c r="E7" s="335">
        <v>45657</v>
      </c>
      <c r="F7" s="13" t="s">
        <v>49</v>
      </c>
      <c r="G7" s="13" t="s">
        <v>48</v>
      </c>
      <c r="H7" s="335">
        <f>+D7</f>
        <v>45930</v>
      </c>
      <c r="I7" s="335">
        <f>+E7</f>
        <v>45657</v>
      </c>
    </row>
    <row r="8" spans="1:9" s="94" customFormat="1" ht="13.5" customHeight="1">
      <c r="B8" s="150" t="s">
        <v>50</v>
      </c>
      <c r="C8" s="151"/>
      <c r="D8" s="306"/>
      <c r="E8" s="306"/>
      <c r="F8" s="307" t="s">
        <v>51</v>
      </c>
      <c r="G8" s="308"/>
      <c r="H8" s="308"/>
      <c r="I8" s="308"/>
    </row>
    <row r="9" spans="1:9" s="94" customFormat="1" ht="15" customHeight="1">
      <c r="B9" s="153" t="s">
        <v>52</v>
      </c>
      <c r="C9" s="154" t="s">
        <v>53</v>
      </c>
      <c r="D9" s="309">
        <v>778804815</v>
      </c>
      <c r="E9" s="309">
        <v>1243754115</v>
      </c>
      <c r="F9" s="310" t="s">
        <v>54</v>
      </c>
      <c r="G9" s="311" t="s">
        <v>55</v>
      </c>
      <c r="H9" s="312">
        <v>843955159</v>
      </c>
      <c r="I9" s="313">
        <v>649193418</v>
      </c>
    </row>
    <row r="10" spans="1:9" s="94" customFormat="1" ht="15" customHeight="1">
      <c r="B10" s="153" t="s">
        <v>56</v>
      </c>
      <c r="C10" s="154" t="s">
        <v>57</v>
      </c>
      <c r="D10" s="309">
        <v>42367250352</v>
      </c>
      <c r="E10" s="309">
        <v>38681088711</v>
      </c>
      <c r="F10" s="314" t="s">
        <v>361</v>
      </c>
      <c r="G10" s="315" t="s">
        <v>55</v>
      </c>
      <c r="H10" s="316">
        <v>19514509897</v>
      </c>
      <c r="I10" s="317">
        <v>11410790374</v>
      </c>
    </row>
    <row r="11" spans="1:9" s="94" customFormat="1" ht="15" customHeight="1">
      <c r="A11" s="122"/>
      <c r="B11" s="153" t="s">
        <v>394</v>
      </c>
      <c r="C11" s="154" t="s">
        <v>324</v>
      </c>
      <c r="D11" s="317">
        <v>136269251</v>
      </c>
      <c r="E11" s="317">
        <v>272588657</v>
      </c>
      <c r="F11" s="314" t="s">
        <v>58</v>
      </c>
      <c r="G11" s="315" t="s">
        <v>323</v>
      </c>
      <c r="H11" s="316">
        <v>1596770499</v>
      </c>
      <c r="I11" s="317">
        <v>1591340205</v>
      </c>
    </row>
    <row r="12" spans="1:9" s="94" customFormat="1" ht="15" customHeight="1">
      <c r="A12" s="122"/>
      <c r="B12" s="153" t="s">
        <v>59</v>
      </c>
      <c r="C12" s="154" t="s">
        <v>60</v>
      </c>
      <c r="D12" s="317">
        <v>7546927755</v>
      </c>
      <c r="E12" s="317">
        <v>3181261842</v>
      </c>
      <c r="F12" s="314" t="s">
        <v>389</v>
      </c>
      <c r="G12" s="315"/>
      <c r="H12" s="318">
        <v>344266998</v>
      </c>
      <c r="I12" s="309">
        <v>0</v>
      </c>
    </row>
    <row r="13" spans="1:9" s="94" customFormat="1" ht="14.25" customHeight="1">
      <c r="B13" s="153" t="s">
        <v>62</v>
      </c>
      <c r="C13" s="154" t="s">
        <v>323</v>
      </c>
      <c r="D13" s="309">
        <v>472250501</v>
      </c>
      <c r="E13" s="309">
        <v>193892656</v>
      </c>
      <c r="F13" s="319"/>
      <c r="G13" s="315"/>
      <c r="H13" s="318"/>
      <c r="I13" s="320"/>
    </row>
    <row r="14" spans="1:9" s="94" customFormat="1" ht="15" customHeight="1">
      <c r="B14" s="150" t="s">
        <v>64</v>
      </c>
      <c r="C14" s="151"/>
      <c r="D14" s="321">
        <f>SUM(D9:D13)</f>
        <v>51301502674</v>
      </c>
      <c r="E14" s="321">
        <f>SUM(E9:E13)</f>
        <v>43572585981</v>
      </c>
      <c r="F14" s="322" t="s">
        <v>61</v>
      </c>
      <c r="G14" s="306"/>
      <c r="H14" s="321">
        <f>SUM(H9:H12)</f>
        <v>22299502553</v>
      </c>
      <c r="I14" s="321">
        <f>SUM(I9:I12)</f>
        <v>13651323997</v>
      </c>
    </row>
    <row r="15" spans="1:9" s="94" customFormat="1" ht="15" customHeight="1">
      <c r="B15" s="150" t="s">
        <v>66</v>
      </c>
      <c r="C15" s="152"/>
      <c r="D15" s="306"/>
      <c r="E15" s="306"/>
      <c r="F15" s="323" t="s">
        <v>63</v>
      </c>
      <c r="G15" s="308"/>
      <c r="H15" s="306"/>
      <c r="I15" s="306"/>
    </row>
    <row r="16" spans="1:9" s="94" customFormat="1" ht="15" customHeight="1">
      <c r="B16" s="155" t="s">
        <v>360</v>
      </c>
      <c r="C16" s="152" t="s">
        <v>381</v>
      </c>
      <c r="D16" s="324">
        <v>843057905</v>
      </c>
      <c r="E16" s="325">
        <v>897972691</v>
      </c>
      <c r="F16" s="326" t="s">
        <v>65</v>
      </c>
      <c r="G16" s="308" t="s">
        <v>281</v>
      </c>
      <c r="H16" s="327">
        <v>25000000000</v>
      </c>
      <c r="I16" s="309">
        <v>22000000000</v>
      </c>
    </row>
    <row r="17" spans="2:9" s="94" customFormat="1" ht="15" customHeight="1">
      <c r="B17" s="156" t="s">
        <v>68</v>
      </c>
      <c r="C17" s="154" t="s">
        <v>381</v>
      </c>
      <c r="D17" s="328">
        <v>110979243</v>
      </c>
      <c r="E17" s="325">
        <v>146405076</v>
      </c>
      <c r="F17" s="329" t="s">
        <v>67</v>
      </c>
      <c r="G17" s="330" t="s">
        <v>281</v>
      </c>
      <c r="H17" s="325">
        <v>2137617786</v>
      </c>
      <c r="I17" s="309">
        <v>1776161524</v>
      </c>
    </row>
    <row r="18" spans="2:9" s="94" customFormat="1" ht="15" customHeight="1">
      <c r="B18" s="156" t="s">
        <v>348</v>
      </c>
      <c r="C18" s="154"/>
      <c r="D18" s="328">
        <v>35537230</v>
      </c>
      <c r="E18" s="309">
        <v>39647016</v>
      </c>
      <c r="F18" s="329" t="s">
        <v>69</v>
      </c>
      <c r="G18" s="331" t="s">
        <v>281</v>
      </c>
      <c r="H18" s="325">
        <v>2853956713</v>
      </c>
      <c r="I18" s="309">
        <v>7229125243</v>
      </c>
    </row>
    <row r="19" spans="2:9" s="94" customFormat="1" ht="15" customHeight="1">
      <c r="B19" s="150" t="s">
        <v>70</v>
      </c>
      <c r="C19" s="151"/>
      <c r="D19" s="321">
        <f>SUM(D16:D18)</f>
        <v>989574378</v>
      </c>
      <c r="E19" s="321">
        <f>SUM(E16:E18)</f>
        <v>1084024783</v>
      </c>
      <c r="F19" s="323" t="s">
        <v>71</v>
      </c>
      <c r="G19" s="331"/>
      <c r="H19" s="321">
        <f>SUM(H16:H18)</f>
        <v>29991574499</v>
      </c>
      <c r="I19" s="321">
        <f>SUM(I16:I18)</f>
        <v>31005286767</v>
      </c>
    </row>
    <row r="20" spans="2:9" s="94" customFormat="1" ht="15" customHeight="1" thickBot="1">
      <c r="B20" s="150" t="s">
        <v>72</v>
      </c>
      <c r="C20" s="151"/>
      <c r="D20" s="332">
        <f>+D14+D19</f>
        <v>52291077052</v>
      </c>
      <c r="E20" s="332">
        <f>+E14+E19</f>
        <v>44656610764</v>
      </c>
      <c r="F20" s="323" t="s">
        <v>73</v>
      </c>
      <c r="G20" s="306"/>
      <c r="H20" s="332">
        <f>+H14+H19</f>
        <v>52291077052</v>
      </c>
      <c r="I20" s="332">
        <f>+I14+I19</f>
        <v>44656610764</v>
      </c>
    </row>
    <row r="21" spans="2:9" s="94" customFormat="1" ht="15.75" thickTop="1">
      <c r="D21" s="303"/>
      <c r="E21" s="303"/>
      <c r="F21" s="303"/>
      <c r="G21" s="303"/>
      <c r="H21" s="303"/>
      <c r="I21" s="303"/>
    </row>
    <row r="22" spans="2:9" s="94" customFormat="1">
      <c r="B22" s="117" t="s">
        <v>384</v>
      </c>
      <c r="C22" s="117"/>
      <c r="D22" s="333"/>
      <c r="E22" s="333"/>
      <c r="F22" s="333"/>
      <c r="G22" s="333"/>
      <c r="H22" s="333"/>
      <c r="I22" s="333"/>
    </row>
    <row r="23" spans="2:9" s="94" customFormat="1">
      <c r="D23" s="303"/>
      <c r="E23" s="303"/>
      <c r="F23" s="303"/>
      <c r="G23" s="303"/>
      <c r="H23" s="303"/>
      <c r="I23" s="303"/>
    </row>
    <row r="24" spans="2:9" s="94" customFormat="1">
      <c r="B24" s="1"/>
      <c r="C24" s="1"/>
      <c r="D24" s="115"/>
      <c r="E24" s="115"/>
      <c r="F24" s="303"/>
      <c r="G24" s="303"/>
      <c r="H24" s="303"/>
      <c r="I24" s="303"/>
    </row>
    <row r="25" spans="2:9" s="94" customFormat="1">
      <c r="B25" s="1"/>
      <c r="C25" s="1"/>
      <c r="D25" s="115"/>
      <c r="E25" s="115"/>
      <c r="F25" s="303"/>
      <c r="G25" s="303"/>
      <c r="H25" s="303"/>
      <c r="I25" s="303"/>
    </row>
    <row r="26" spans="2:9" s="94" customFormat="1">
      <c r="B26" s="157"/>
      <c r="C26" s="1"/>
      <c r="D26" s="115"/>
      <c r="E26" s="334">
        <v>9125856</v>
      </c>
      <c r="F26" s="303"/>
      <c r="G26" s="303"/>
      <c r="H26" s="303"/>
      <c r="I26" s="303"/>
    </row>
  </sheetData>
  <hyperlinks>
    <hyperlink ref="A1" location="INDICE!A1" display="INDICE" xr:uid="{147B3485-62EC-4522-A860-C35275B6050F}"/>
  </hyperlinks>
  <pageMargins left="0.70866141732283472" right="0.70866141732283472" top="0.74803149606299213" bottom="0.74803149606299213" header="0.31496062992125984" footer="0.31496062992125984"/>
  <pageSetup paperSize="9" scale="67"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50F53-06CF-4D93-8A9C-0A7502B73EA3}">
  <sheetPr>
    <tabColor theme="9" tint="-0.249977111117893"/>
    <pageSetUpPr fitToPage="1"/>
  </sheetPr>
  <dimension ref="A1:F30"/>
  <sheetViews>
    <sheetView showGridLines="0" zoomScaleNormal="100" workbookViewId="0">
      <selection activeCell="E34" sqref="E34"/>
    </sheetView>
  </sheetViews>
  <sheetFormatPr baseColWidth="10" defaultColWidth="10.28515625" defaultRowHeight="15"/>
  <cols>
    <col min="1" max="1" width="3.5703125" style="94" customWidth="1"/>
    <col min="2" max="2" width="76" style="94" customWidth="1"/>
    <col min="3" max="3" width="11.28515625" style="122" customWidth="1"/>
    <col min="4" max="4" width="22.140625" style="146" bestFit="1" customWidth="1"/>
    <col min="5" max="5" width="22.140625" style="278" bestFit="1" customWidth="1"/>
    <col min="6" max="6" width="3.5703125" style="148" customWidth="1"/>
    <col min="7" max="16384" width="10.28515625" style="94"/>
  </cols>
  <sheetData>
    <row r="1" spans="1:6">
      <c r="A1" s="118" t="s">
        <v>0</v>
      </c>
      <c r="B1" s="119"/>
      <c r="C1" s="120"/>
      <c r="D1" s="121"/>
      <c r="E1" s="274"/>
    </row>
    <row r="2" spans="1:6" ht="16.5" customHeight="1">
      <c r="B2" s="426" t="s">
        <v>1</v>
      </c>
      <c r="C2" s="426"/>
      <c r="D2" s="426"/>
      <c r="E2" s="426"/>
    </row>
    <row r="3" spans="1:6">
      <c r="B3" s="175" t="s">
        <v>3</v>
      </c>
      <c r="C3" s="175"/>
      <c r="D3" s="175"/>
      <c r="E3" s="175"/>
    </row>
    <row r="4" spans="1:6">
      <c r="B4" s="174" t="s">
        <v>397</v>
      </c>
      <c r="C4" s="174"/>
      <c r="D4" s="174"/>
      <c r="E4" s="174"/>
    </row>
    <row r="5" spans="1:6">
      <c r="B5" s="174" t="s">
        <v>46</v>
      </c>
      <c r="C5" s="174"/>
      <c r="D5" s="174"/>
      <c r="E5" s="174"/>
    </row>
    <row r="6" spans="1:6" s="122" customFormat="1">
      <c r="B6" s="105"/>
      <c r="C6" s="105"/>
      <c r="D6" s="123"/>
      <c r="E6" s="275"/>
    </row>
    <row r="7" spans="1:6" ht="15" customHeight="1">
      <c r="B7" s="124" t="s">
        <v>74</v>
      </c>
      <c r="C7" s="125" t="s">
        <v>75</v>
      </c>
      <c r="D7" s="106">
        <f>+BG!H7</f>
        <v>45930</v>
      </c>
      <c r="E7" s="106">
        <v>45565</v>
      </c>
    </row>
    <row r="8" spans="1:6" ht="9.75" customHeight="1">
      <c r="B8" s="126"/>
      <c r="C8" s="127"/>
      <c r="D8" s="128"/>
      <c r="E8" s="276"/>
    </row>
    <row r="9" spans="1:6" s="122" customFormat="1" ht="15" customHeight="1">
      <c r="B9" s="129" t="s">
        <v>76</v>
      </c>
      <c r="C9" s="130"/>
      <c r="D9" s="131"/>
      <c r="E9" s="277"/>
    </row>
    <row r="10" spans="1:6" ht="15" customHeight="1">
      <c r="B10" s="40" t="s">
        <v>77</v>
      </c>
      <c r="C10" s="130" t="s">
        <v>282</v>
      </c>
      <c r="D10" s="132">
        <v>24062220060</v>
      </c>
      <c r="E10" s="132">
        <v>19877743737</v>
      </c>
      <c r="F10" s="263" t="s">
        <v>370</v>
      </c>
    </row>
    <row r="11" spans="1:6" ht="15" customHeight="1">
      <c r="B11" s="280" t="s">
        <v>78</v>
      </c>
      <c r="C11" s="130" t="s">
        <v>282</v>
      </c>
      <c r="D11" s="132">
        <v>3065348173</v>
      </c>
      <c r="E11" s="132">
        <v>1882404751</v>
      </c>
      <c r="F11" s="263" t="b">
        <v>0</v>
      </c>
    </row>
    <row r="12" spans="1:6" ht="15" customHeight="1">
      <c r="B12" s="280" t="s">
        <v>79</v>
      </c>
      <c r="C12" s="130" t="s">
        <v>323</v>
      </c>
      <c r="D12" s="132">
        <v>47365914</v>
      </c>
      <c r="E12" s="132">
        <v>1088995</v>
      </c>
      <c r="F12" s="263" t="b">
        <v>0</v>
      </c>
    </row>
    <row r="13" spans="1:6" ht="15" customHeight="1">
      <c r="B13" s="40" t="s">
        <v>80</v>
      </c>
      <c r="C13" s="130" t="s">
        <v>282</v>
      </c>
      <c r="D13" s="212">
        <v>123979489</v>
      </c>
      <c r="E13" s="133">
        <v>1402765447</v>
      </c>
      <c r="F13" s="263" t="b">
        <v>0</v>
      </c>
    </row>
    <row r="14" spans="1:6" ht="15" customHeight="1" thickBot="1">
      <c r="B14" s="281" t="s">
        <v>81</v>
      </c>
      <c r="C14" s="130"/>
      <c r="D14" s="143">
        <f>SUM(D10:D13)</f>
        <v>27298913636</v>
      </c>
      <c r="E14" s="424">
        <f>SUM(E10:E13)</f>
        <v>23164002930</v>
      </c>
      <c r="F14" s="263" t="b">
        <v>0</v>
      </c>
    </row>
    <row r="15" spans="1:6" ht="9.75" customHeight="1" thickTop="1">
      <c r="B15" s="40"/>
      <c r="C15" s="130"/>
      <c r="D15" s="135"/>
      <c r="E15" s="135"/>
      <c r="F15" s="263" t="b">
        <v>0</v>
      </c>
    </row>
    <row r="16" spans="1:6" ht="15" customHeight="1">
      <c r="B16" s="129" t="s">
        <v>82</v>
      </c>
      <c r="C16" s="130"/>
      <c r="D16" s="132"/>
      <c r="E16" s="132"/>
      <c r="F16" s="263" t="b">
        <v>0</v>
      </c>
    </row>
    <row r="17" spans="2:6" ht="15" customHeight="1">
      <c r="B17" s="282" t="s">
        <v>83</v>
      </c>
      <c r="C17" s="130" t="s">
        <v>257</v>
      </c>
      <c r="D17" s="132">
        <v>266815841</v>
      </c>
      <c r="E17" s="132">
        <v>513193001</v>
      </c>
      <c r="F17" s="263" t="b">
        <v>0</v>
      </c>
    </row>
    <row r="18" spans="2:6" ht="15" customHeight="1">
      <c r="B18" s="282" t="s">
        <v>84</v>
      </c>
      <c r="C18" s="130" t="s">
        <v>257</v>
      </c>
      <c r="D18" s="132">
        <v>5960670468</v>
      </c>
      <c r="E18" s="132">
        <v>3852337920</v>
      </c>
      <c r="F18" s="263" t="b">
        <v>0</v>
      </c>
    </row>
    <row r="19" spans="2:6" ht="15" customHeight="1">
      <c r="B19" s="283" t="s">
        <v>85</v>
      </c>
      <c r="C19" s="130" t="s">
        <v>257</v>
      </c>
      <c r="D19" s="132">
        <v>8798687</v>
      </c>
      <c r="E19" s="132">
        <v>875344</v>
      </c>
      <c r="F19" s="263" t="b">
        <v>0</v>
      </c>
    </row>
    <row r="20" spans="2:6" ht="15" customHeight="1">
      <c r="B20" s="283" t="s">
        <v>86</v>
      </c>
      <c r="C20" s="130" t="s">
        <v>257</v>
      </c>
      <c r="D20" s="132">
        <v>1203083425</v>
      </c>
      <c r="E20" s="132">
        <v>29616835</v>
      </c>
      <c r="F20" s="263" t="b">
        <v>0</v>
      </c>
    </row>
    <row r="21" spans="2:6" ht="15" customHeight="1">
      <c r="B21" s="280" t="s">
        <v>395</v>
      </c>
      <c r="C21" s="130" t="s">
        <v>323</v>
      </c>
      <c r="D21" s="132">
        <v>15665787554</v>
      </c>
      <c r="E21" s="132">
        <v>11983369042</v>
      </c>
      <c r="F21" s="263" t="b">
        <v>0</v>
      </c>
    </row>
    <row r="22" spans="2:6" ht="15" customHeight="1">
      <c r="B22" s="282" t="s">
        <v>87</v>
      </c>
      <c r="C22" s="130" t="s">
        <v>257</v>
      </c>
      <c r="D22" s="133">
        <v>1338802201</v>
      </c>
      <c r="E22" s="133">
        <v>0</v>
      </c>
      <c r="F22" s="263" t="b">
        <v>0</v>
      </c>
    </row>
    <row r="23" spans="2:6" ht="15" customHeight="1" thickBot="1">
      <c r="B23" s="136" t="s">
        <v>88</v>
      </c>
      <c r="C23" s="130"/>
      <c r="D23" s="134">
        <f>SUM(D17:D22)</f>
        <v>24443958176</v>
      </c>
      <c r="E23" s="134">
        <f>SUM(E17:E22)</f>
        <v>16379392142</v>
      </c>
      <c r="F23" s="263" t="b">
        <v>0</v>
      </c>
    </row>
    <row r="24" spans="2:6" ht="15.75" customHeight="1" thickTop="1">
      <c r="B24" s="137"/>
      <c r="C24" s="138"/>
      <c r="D24" s="132"/>
      <c r="E24" s="132"/>
      <c r="F24" s="263" t="b">
        <v>0</v>
      </c>
    </row>
    <row r="25" spans="2:6" ht="15.75" customHeight="1" thickBot="1">
      <c r="B25" s="139" t="s">
        <v>89</v>
      </c>
      <c r="C25" s="139"/>
      <c r="D25" s="424">
        <f>+D14-D23</f>
        <v>2854955460</v>
      </c>
      <c r="E25" s="143">
        <f>+E14-E23</f>
        <v>6784610788</v>
      </c>
      <c r="F25" s="263" t="b">
        <v>0</v>
      </c>
    </row>
    <row r="26" spans="2:6" ht="15.75" customHeight="1" thickTop="1">
      <c r="B26" s="140" t="s">
        <v>90</v>
      </c>
      <c r="C26" s="141"/>
      <c r="D26" s="132">
        <v>0</v>
      </c>
      <c r="E26" s="132">
        <v>0</v>
      </c>
      <c r="F26" s="263" t="b">
        <v>0</v>
      </c>
    </row>
    <row r="27" spans="2:6" ht="13.5" customHeight="1" thickBot="1">
      <c r="B27" s="142" t="s">
        <v>91</v>
      </c>
      <c r="C27" s="141"/>
      <c r="D27" s="143">
        <f>+D25-D26</f>
        <v>2854955460</v>
      </c>
      <c r="E27" s="143">
        <f>+E25-E26</f>
        <v>6784610788</v>
      </c>
    </row>
    <row r="28" spans="2:6" ht="13.5" customHeight="1" thickTop="1">
      <c r="B28" s="144"/>
      <c r="C28" s="145"/>
    </row>
    <row r="29" spans="2:6" ht="13.5" customHeight="1">
      <c r="B29" s="117" t="s">
        <v>384</v>
      </c>
      <c r="C29" s="94"/>
      <c r="D29" s="147"/>
      <c r="E29" s="279"/>
    </row>
    <row r="30" spans="2:6">
      <c r="B30" s="186"/>
    </row>
  </sheetData>
  <mergeCells count="1">
    <mergeCell ref="B2:E2"/>
  </mergeCells>
  <hyperlinks>
    <hyperlink ref="A1" location="INDICE!A1" display="INDICE" xr:uid="{A1B20EA7-F67B-4041-8575-D613F14990ED}"/>
  </hyperlinks>
  <pageMargins left="0.70866141732283472" right="0.70866141732283472" top="0.74803149606299213" bottom="0.74803149606299213" header="0.31496062992125984" footer="0.31496062992125984"/>
  <pageSetup paperSize="9" scale="62" fitToHeight="5" orientation="portrait" r:id="rId1"/>
  <ignoredErrors>
    <ignoredError xmlns:x16r3="http://schemas.microsoft.com/office/spreadsheetml/2018/08/main" sqref="D7" x16r3:misleadingForma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67193-01EC-4117-8927-DBC6D0321B87}">
  <sheetPr>
    <tabColor theme="9" tint="-0.249977111117893"/>
    <pageSetUpPr fitToPage="1"/>
  </sheetPr>
  <dimension ref="A1:E42"/>
  <sheetViews>
    <sheetView showGridLines="0" topLeftCell="A10" zoomScaleNormal="100" workbookViewId="0">
      <selection activeCell="D40" sqref="D40"/>
    </sheetView>
  </sheetViews>
  <sheetFormatPr baseColWidth="10" defaultColWidth="11.42578125" defaultRowHeight="15"/>
  <cols>
    <col min="1" max="1" width="3.5703125" style="1" customWidth="1"/>
    <col min="2" max="2" width="4" style="1" customWidth="1"/>
    <col min="3" max="3" width="69.7109375" style="1" customWidth="1"/>
    <col min="4" max="5" width="23.42578125" style="115" bestFit="1" customWidth="1"/>
    <col min="6" max="6" width="3.5703125" style="1" customWidth="1"/>
    <col min="7" max="7" width="17.140625" style="1" bestFit="1" customWidth="1"/>
    <col min="8" max="16384" width="11.42578125" style="1"/>
  </cols>
  <sheetData>
    <row r="1" spans="1:5">
      <c r="A1" s="2" t="s">
        <v>4</v>
      </c>
    </row>
    <row r="2" spans="1:5">
      <c r="B2" s="426" t="s">
        <v>1</v>
      </c>
      <c r="C2" s="426"/>
      <c r="D2" s="426"/>
      <c r="E2" s="426"/>
    </row>
    <row r="3" spans="1:5">
      <c r="B3" s="427" t="s">
        <v>382</v>
      </c>
      <c r="C3" s="427"/>
      <c r="D3" s="427"/>
      <c r="E3" s="427"/>
    </row>
    <row r="4" spans="1:5">
      <c r="B4" s="428" t="str">
        <f>+ER!B4</f>
        <v>Correspondiente al 30/09/2025, presentado en forma comparativa con el ejercicio cerrado al 30/09/2024.</v>
      </c>
      <c r="C4" s="428"/>
      <c r="D4" s="428"/>
      <c r="E4" s="428"/>
    </row>
    <row r="5" spans="1:5">
      <c r="B5" s="429" t="s">
        <v>92</v>
      </c>
      <c r="C5" s="429"/>
      <c r="D5" s="429"/>
      <c r="E5" s="429"/>
    </row>
    <row r="6" spans="1:5">
      <c r="B6" s="110"/>
      <c r="C6" s="111"/>
      <c r="D6" s="338"/>
      <c r="E6" s="338"/>
    </row>
    <row r="7" spans="1:5">
      <c r="B7" s="110"/>
      <c r="C7" s="112"/>
      <c r="D7" s="400">
        <f>+ER!D7</f>
        <v>45930</v>
      </c>
      <c r="E7" s="400">
        <f>+ER!E7</f>
        <v>45565</v>
      </c>
    </row>
    <row r="8" spans="1:5">
      <c r="B8" s="113" t="s">
        <v>93</v>
      </c>
      <c r="C8" s="114" t="s">
        <v>94</v>
      </c>
      <c r="D8" s="339"/>
      <c r="E8" s="340"/>
    </row>
    <row r="9" spans="1:5">
      <c r="C9" s="1" t="s">
        <v>95</v>
      </c>
      <c r="D9" s="115">
        <v>25675463973</v>
      </c>
      <c r="E9" s="115">
        <v>21109750676</v>
      </c>
    </row>
    <row r="10" spans="1:5">
      <c r="C10" s="1" t="s">
        <v>96</v>
      </c>
      <c r="D10" s="115">
        <v>0</v>
      </c>
      <c r="E10" s="115">
        <v>0</v>
      </c>
    </row>
    <row r="11" spans="1:5">
      <c r="B11" s="406"/>
      <c r="C11" s="1" t="s">
        <v>97</v>
      </c>
      <c r="D11" s="115">
        <v>-7975812217</v>
      </c>
      <c r="E11" s="115">
        <v>-3464024689</v>
      </c>
    </row>
    <row r="12" spans="1:5">
      <c r="C12" s="1" t="s">
        <v>98</v>
      </c>
      <c r="D12" s="115">
        <v>0</v>
      </c>
      <c r="E12" s="115">
        <v>0</v>
      </c>
    </row>
    <row r="13" spans="1:5" ht="30">
      <c r="C13" s="116" t="s">
        <v>99</v>
      </c>
      <c r="D13" s="341">
        <f>SUM(D9:D12)</f>
        <v>17699651756</v>
      </c>
      <c r="E13" s="341">
        <f>SUM(E9:E12)</f>
        <v>17645725987</v>
      </c>
    </row>
    <row r="14" spans="1:5">
      <c r="B14" s="33"/>
      <c r="C14" s="116" t="s">
        <v>100</v>
      </c>
      <c r="D14" s="342"/>
      <c r="E14" s="343">
        <v>0</v>
      </c>
    </row>
    <row r="15" spans="1:5">
      <c r="C15" s="1" t="s">
        <v>101</v>
      </c>
      <c r="D15" s="115">
        <v>0</v>
      </c>
      <c r="E15" s="344">
        <v>0</v>
      </c>
    </row>
    <row r="16" spans="1:5">
      <c r="C16" s="33" t="s">
        <v>102</v>
      </c>
      <c r="D16" s="343">
        <f>SUM(D17)</f>
        <v>-17304764325</v>
      </c>
      <c r="E16" s="343">
        <f>SUM(E17)</f>
        <v>-12972441006</v>
      </c>
    </row>
    <row r="17" spans="2:5">
      <c r="C17" s="1" t="s">
        <v>103</v>
      </c>
      <c r="D17" s="115">
        <v>-17304764325</v>
      </c>
      <c r="E17" s="115">
        <v>-12972441006</v>
      </c>
    </row>
    <row r="18" spans="2:5">
      <c r="C18" s="116" t="s">
        <v>104</v>
      </c>
      <c r="D18" s="342">
        <f>+D13+D16</f>
        <v>394887431</v>
      </c>
      <c r="E18" s="342">
        <f>+E13+E16</f>
        <v>4673284981</v>
      </c>
    </row>
    <row r="19" spans="2:5">
      <c r="C19" s="1" t="s">
        <v>105</v>
      </c>
      <c r="D19" s="115">
        <v>-432450377</v>
      </c>
      <c r="E19" s="115">
        <v>-562784796</v>
      </c>
    </row>
    <row r="20" spans="2:5">
      <c r="C20" s="33" t="s">
        <v>106</v>
      </c>
      <c r="D20" s="343">
        <f>+D18+D19</f>
        <v>-37562946</v>
      </c>
      <c r="E20" s="343">
        <f>+E18+E19</f>
        <v>4110500185</v>
      </c>
    </row>
    <row r="21" spans="2:5" ht="9" customHeight="1">
      <c r="E21" s="344"/>
    </row>
    <row r="22" spans="2:5">
      <c r="B22" s="33" t="s">
        <v>107</v>
      </c>
      <c r="C22" s="33" t="s">
        <v>108</v>
      </c>
      <c r="D22" s="342"/>
      <c r="E22" s="343"/>
    </row>
    <row r="23" spans="2:5">
      <c r="C23" s="1" t="s">
        <v>109</v>
      </c>
      <c r="D23" s="115">
        <v>0</v>
      </c>
      <c r="E23" s="115">
        <v>0</v>
      </c>
    </row>
    <row r="24" spans="2:5">
      <c r="C24" s="1" t="s">
        <v>110</v>
      </c>
      <c r="D24" s="115">
        <v>-3101734386</v>
      </c>
      <c r="E24" s="115">
        <v>-2266707707</v>
      </c>
    </row>
    <row r="25" spans="2:5">
      <c r="C25" s="1" t="s">
        <v>111</v>
      </c>
      <c r="D25" s="115">
        <v>0</v>
      </c>
      <c r="E25" s="115">
        <v>0</v>
      </c>
    </row>
    <row r="26" spans="2:5">
      <c r="C26" s="1" t="s">
        <v>112</v>
      </c>
      <c r="D26" s="115">
        <v>-39924229</v>
      </c>
      <c r="E26" s="115">
        <v>0</v>
      </c>
    </row>
    <row r="27" spans="2:5">
      <c r="C27" s="1" t="s">
        <v>113</v>
      </c>
      <c r="D27" s="115">
        <v>1018115087</v>
      </c>
      <c r="E27" s="115">
        <v>557546357</v>
      </c>
    </row>
    <row r="28" spans="2:5">
      <c r="C28" s="33" t="s">
        <v>114</v>
      </c>
      <c r="D28" s="343">
        <f>SUM(D23:D27)</f>
        <v>-2123543528</v>
      </c>
      <c r="E28" s="343">
        <f>SUM(E23:E27)</f>
        <v>-1709161350</v>
      </c>
    </row>
    <row r="29" spans="2:5" ht="9" customHeight="1">
      <c r="E29" s="344"/>
    </row>
    <row r="30" spans="2:5">
      <c r="B30" s="33" t="s">
        <v>115</v>
      </c>
      <c r="C30" s="33" t="s">
        <v>116</v>
      </c>
      <c r="D30" s="342"/>
      <c r="E30" s="343"/>
    </row>
    <row r="31" spans="2:5">
      <c r="C31" s="1" t="s">
        <v>117</v>
      </c>
      <c r="D31" s="115">
        <v>0</v>
      </c>
      <c r="E31" s="344">
        <v>0</v>
      </c>
    </row>
    <row r="32" spans="2:5">
      <c r="C32" s="1" t="s">
        <v>118</v>
      </c>
      <c r="D32" s="115">
        <v>7733387205</v>
      </c>
      <c r="E32" s="115">
        <v>0</v>
      </c>
    </row>
    <row r="33" spans="3:5">
      <c r="C33" s="1" t="s">
        <v>119</v>
      </c>
      <c r="D33" s="115">
        <v>-3867668981</v>
      </c>
      <c r="E33" s="115">
        <v>-4430180918</v>
      </c>
    </row>
    <row r="34" spans="3:5">
      <c r="C34" s="1" t="s">
        <v>120</v>
      </c>
      <c r="D34" s="115">
        <v>-830758849</v>
      </c>
      <c r="E34" s="115">
        <v>-2409777</v>
      </c>
    </row>
    <row r="35" spans="3:5">
      <c r="C35" s="1" t="s">
        <v>121</v>
      </c>
      <c r="D35" s="115">
        <v>-1338802201</v>
      </c>
      <c r="E35" s="115">
        <v>1246888901</v>
      </c>
    </row>
    <row r="36" spans="3:5">
      <c r="C36" s="33" t="s">
        <v>122</v>
      </c>
      <c r="D36" s="343">
        <f>SUM(D31:D35)</f>
        <v>1696157174</v>
      </c>
      <c r="E36" s="343">
        <f>SUM(E31:E35)</f>
        <v>-3185701794</v>
      </c>
    </row>
    <row r="37" spans="3:5" ht="9" customHeight="1">
      <c r="C37" s="33"/>
      <c r="D37" s="342"/>
      <c r="E37" s="343"/>
    </row>
    <row r="38" spans="3:5">
      <c r="C38" s="33" t="s">
        <v>123</v>
      </c>
      <c r="D38" s="342">
        <f>+D36+D28+D20</f>
        <v>-464949300</v>
      </c>
      <c r="E38" s="342">
        <f>+E36+E28+E20</f>
        <v>-784362959</v>
      </c>
    </row>
    <row r="39" spans="3:5">
      <c r="C39" s="33" t="s">
        <v>124</v>
      </c>
      <c r="D39" s="115">
        <v>1243754115</v>
      </c>
      <c r="E39" s="115">
        <v>1428828356</v>
      </c>
    </row>
    <row r="40" spans="3:5">
      <c r="C40" s="33" t="s">
        <v>125</v>
      </c>
      <c r="D40" s="342">
        <f>+D38+D39</f>
        <v>778804815</v>
      </c>
      <c r="E40" s="342">
        <f>+E38+E39</f>
        <v>644465397</v>
      </c>
    </row>
    <row r="41" spans="3:5">
      <c r="C41" s="33"/>
      <c r="D41" s="342"/>
      <c r="E41" s="342"/>
    </row>
    <row r="42" spans="3:5">
      <c r="C42" s="117" t="s">
        <v>384</v>
      </c>
    </row>
  </sheetData>
  <mergeCells count="4">
    <mergeCell ref="B2:E2"/>
    <mergeCell ref="B3:E3"/>
    <mergeCell ref="B4:E4"/>
    <mergeCell ref="B5:E5"/>
  </mergeCells>
  <hyperlinks>
    <hyperlink ref="A1" location="INDICE!A1" display="INDICE" xr:uid="{F12DC4A7-6537-4CD9-8931-0E4D099F8D12}"/>
  </hyperlinks>
  <pageMargins left="0.70866141732283472" right="0.70866141732283472" top="0.74803149606299213" bottom="0.74803149606299213" header="0.31496062992125984" footer="0.31496062992125984"/>
  <pageSetup paperSize="9" scale="70"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AB1E6-AC8B-4230-B3D5-98D52947BC50}">
  <sheetPr>
    <tabColor theme="9" tint="-0.249977111117893"/>
    <pageSetUpPr fitToPage="1"/>
  </sheetPr>
  <dimension ref="A1:M19"/>
  <sheetViews>
    <sheetView showGridLines="0" zoomScaleNormal="100" workbookViewId="0">
      <selection activeCell="I16" sqref="I16"/>
    </sheetView>
  </sheetViews>
  <sheetFormatPr baseColWidth="10" defaultColWidth="11.42578125" defaultRowHeight="15"/>
  <cols>
    <col min="1" max="1" width="3.5703125" style="1" customWidth="1"/>
    <col min="2" max="2" width="38" style="1" bestFit="1" customWidth="1"/>
    <col min="3" max="3" width="22.7109375" style="301" bestFit="1" customWidth="1"/>
    <col min="4" max="4" width="16.28515625" style="301" customWidth="1"/>
    <col min="5" max="5" width="22.85546875" style="301" bestFit="1" customWidth="1"/>
    <col min="6" max="6" width="20.85546875" style="301" bestFit="1" customWidth="1"/>
    <col min="7" max="7" width="16.5703125" style="301" customWidth="1"/>
    <col min="8" max="8" width="17.28515625" style="301" bestFit="1" customWidth="1"/>
    <col min="9" max="9" width="22.85546875" style="301" bestFit="1" customWidth="1"/>
    <col min="10" max="12" width="22.28515625" style="301" bestFit="1" customWidth="1"/>
    <col min="13" max="13" width="3.5703125" style="1" customWidth="1"/>
    <col min="14" max="16384" width="11.42578125" style="1"/>
  </cols>
  <sheetData>
    <row r="1" spans="1:13">
      <c r="A1" s="2" t="s">
        <v>4</v>
      </c>
    </row>
    <row r="2" spans="1:13">
      <c r="B2" s="426" t="s">
        <v>1</v>
      </c>
      <c r="C2" s="426"/>
      <c r="D2" s="426"/>
      <c r="E2" s="426"/>
      <c r="F2" s="426"/>
      <c r="G2" s="426"/>
      <c r="H2" s="426"/>
      <c r="I2" s="426"/>
      <c r="J2" s="426"/>
      <c r="K2" s="426"/>
      <c r="L2" s="426"/>
    </row>
    <row r="3" spans="1:13">
      <c r="B3" s="427" t="s">
        <v>280</v>
      </c>
      <c r="C3" s="427"/>
      <c r="D3" s="427"/>
      <c r="E3" s="427"/>
      <c r="F3" s="427"/>
      <c r="G3" s="427"/>
      <c r="H3" s="427"/>
      <c r="I3" s="427"/>
      <c r="J3" s="427"/>
      <c r="K3" s="427"/>
      <c r="L3" s="427"/>
    </row>
    <row r="4" spans="1:13">
      <c r="B4" s="428" t="s">
        <v>398</v>
      </c>
      <c r="C4" s="428"/>
      <c r="D4" s="428"/>
      <c r="E4" s="428"/>
      <c r="F4" s="428"/>
      <c r="G4" s="428"/>
      <c r="H4" s="428"/>
      <c r="I4" s="428"/>
      <c r="J4" s="428"/>
      <c r="K4" s="428"/>
      <c r="L4" s="428"/>
    </row>
    <row r="5" spans="1:13">
      <c r="B5" s="105"/>
      <c r="C5" s="337"/>
      <c r="D5" s="337"/>
      <c r="E5" s="337"/>
      <c r="F5" s="337"/>
      <c r="G5" s="337"/>
      <c r="H5" s="337"/>
      <c r="I5" s="299"/>
      <c r="J5" s="299"/>
    </row>
    <row r="6" spans="1:13">
      <c r="B6" s="430" t="s">
        <v>126</v>
      </c>
      <c r="C6" s="432" t="s">
        <v>127</v>
      </c>
      <c r="D6" s="433"/>
      <c r="E6" s="434"/>
      <c r="F6" s="432" t="s">
        <v>128</v>
      </c>
      <c r="G6" s="433"/>
      <c r="H6" s="434"/>
      <c r="I6" s="432" t="s">
        <v>129</v>
      </c>
      <c r="J6" s="434"/>
      <c r="K6" s="435" t="s">
        <v>63</v>
      </c>
      <c r="L6" s="436"/>
    </row>
    <row r="7" spans="1:13">
      <c r="B7" s="431"/>
      <c r="C7" s="300" t="s">
        <v>130</v>
      </c>
      <c r="D7" s="300" t="s">
        <v>131</v>
      </c>
      <c r="E7" s="300" t="s">
        <v>132</v>
      </c>
      <c r="F7" s="300" t="s">
        <v>133</v>
      </c>
      <c r="G7" s="300" t="s">
        <v>134</v>
      </c>
      <c r="H7" s="300" t="s">
        <v>135</v>
      </c>
      <c r="I7" s="300" t="s">
        <v>136</v>
      </c>
      <c r="J7" s="300" t="s">
        <v>137</v>
      </c>
      <c r="K7" s="345">
        <f>+B16</f>
        <v>45930</v>
      </c>
      <c r="L7" s="346">
        <f>+B17</f>
        <v>45565</v>
      </c>
    </row>
    <row r="8" spans="1:13" s="33" customFormat="1">
      <c r="B8" s="107" t="s">
        <v>138</v>
      </c>
      <c r="C8" s="12">
        <v>22000000000</v>
      </c>
      <c r="D8" s="12">
        <v>0</v>
      </c>
      <c r="E8" s="12">
        <v>22000000000</v>
      </c>
      <c r="F8" s="12">
        <v>1725629491</v>
      </c>
      <c r="G8" s="12">
        <v>0</v>
      </c>
      <c r="H8" s="12">
        <v>50532033</v>
      </c>
      <c r="I8" s="12">
        <v>0</v>
      </c>
      <c r="J8" s="12">
        <v>7229125243.3333359</v>
      </c>
      <c r="K8" s="12">
        <v>31005286767.333336</v>
      </c>
      <c r="L8" s="347">
        <v>28206342442.333336</v>
      </c>
    </row>
    <row r="9" spans="1:13">
      <c r="B9" s="108" t="s">
        <v>139</v>
      </c>
      <c r="C9" s="348">
        <v>0</v>
      </c>
      <c r="D9" s="348">
        <v>0</v>
      </c>
      <c r="E9" s="348"/>
      <c r="F9" s="348"/>
      <c r="G9" s="348">
        <v>0</v>
      </c>
      <c r="H9" s="348">
        <v>0</v>
      </c>
      <c r="I9" s="348">
        <v>7229125243</v>
      </c>
      <c r="J9" s="348">
        <v>-7229125243.3333359</v>
      </c>
      <c r="K9" s="55">
        <v>-0.33333587646484375</v>
      </c>
      <c r="L9" s="55">
        <v>0</v>
      </c>
    </row>
    <row r="10" spans="1:13">
      <c r="B10" s="108" t="s">
        <v>140</v>
      </c>
      <c r="C10" s="349">
        <v>3000000000</v>
      </c>
      <c r="D10" s="348"/>
      <c r="E10" s="348">
        <v>3000000000</v>
      </c>
      <c r="F10" s="348"/>
      <c r="G10" s="348"/>
      <c r="H10" s="348"/>
      <c r="I10" s="348">
        <v>-3000000000</v>
      </c>
      <c r="J10" s="348">
        <v>0</v>
      </c>
      <c r="K10" s="55">
        <v>0</v>
      </c>
      <c r="L10" s="348"/>
    </row>
    <row r="11" spans="1:13">
      <c r="B11" s="108" t="s">
        <v>449</v>
      </c>
      <c r="C11" s="349">
        <v>0</v>
      </c>
      <c r="D11" s="348">
        <v>0</v>
      </c>
      <c r="E11" s="348">
        <v>0</v>
      </c>
      <c r="F11" s="348"/>
      <c r="G11" s="348"/>
      <c r="H11" s="348"/>
      <c r="I11" s="348">
        <v>0</v>
      </c>
      <c r="J11" s="348">
        <v>0</v>
      </c>
      <c r="K11" s="55">
        <v>0</v>
      </c>
      <c r="L11" s="348">
        <v>0</v>
      </c>
    </row>
    <row r="12" spans="1:13">
      <c r="B12" s="108" t="s">
        <v>141</v>
      </c>
      <c r="C12" s="348">
        <v>0</v>
      </c>
      <c r="D12" s="348">
        <v>0</v>
      </c>
      <c r="E12" s="348">
        <v>0</v>
      </c>
      <c r="F12" s="348">
        <v>361456262</v>
      </c>
      <c r="G12" s="348"/>
      <c r="H12" s="348"/>
      <c r="I12" s="348">
        <v>-361456262</v>
      </c>
      <c r="J12" s="348">
        <v>0</v>
      </c>
      <c r="K12" s="55">
        <v>0</v>
      </c>
      <c r="L12" s="348"/>
    </row>
    <row r="13" spans="1:13">
      <c r="B13" s="108" t="s">
        <v>142</v>
      </c>
      <c r="C13" s="348">
        <v>0</v>
      </c>
      <c r="D13" s="348">
        <v>0</v>
      </c>
      <c r="E13" s="348">
        <v>0</v>
      </c>
      <c r="F13" s="348">
        <v>0</v>
      </c>
      <c r="G13" s="348">
        <v>0</v>
      </c>
      <c r="H13" s="348">
        <v>0</v>
      </c>
      <c r="I13" s="348">
        <v>0</v>
      </c>
      <c r="J13" s="348">
        <v>0</v>
      </c>
      <c r="K13" s="55">
        <v>0</v>
      </c>
      <c r="L13" s="55">
        <v>0</v>
      </c>
    </row>
    <row r="14" spans="1:13">
      <c r="B14" s="108" t="s">
        <v>143</v>
      </c>
      <c r="C14" s="350">
        <v>0</v>
      </c>
      <c r="D14" s="350">
        <v>0</v>
      </c>
      <c r="E14" s="350">
        <v>0</v>
      </c>
      <c r="F14" s="350">
        <v>0</v>
      </c>
      <c r="G14" s="350">
        <v>0</v>
      </c>
      <c r="H14" s="350">
        <v>0</v>
      </c>
      <c r="I14" s="350">
        <v>-3867668981</v>
      </c>
      <c r="J14" s="350">
        <v>0</v>
      </c>
      <c r="K14" s="55">
        <v>-3867668981</v>
      </c>
      <c r="L14" s="350">
        <v>-4430180918</v>
      </c>
      <c r="M14" s="157"/>
    </row>
    <row r="15" spans="1:13">
      <c r="B15" s="108" t="s">
        <v>144</v>
      </c>
      <c r="C15" s="350">
        <v>0</v>
      </c>
      <c r="D15" s="350">
        <v>0</v>
      </c>
      <c r="E15" s="350">
        <v>0</v>
      </c>
      <c r="F15" s="350">
        <v>0</v>
      </c>
      <c r="G15" s="350">
        <v>0</v>
      </c>
      <c r="H15" s="350">
        <v>0</v>
      </c>
      <c r="I15" s="350">
        <v>0</v>
      </c>
      <c r="J15" s="350">
        <v>2853956713</v>
      </c>
      <c r="K15" s="350">
        <v>2853956713</v>
      </c>
      <c r="L15" s="350">
        <v>6784610788</v>
      </c>
      <c r="M15" s="157"/>
    </row>
    <row r="16" spans="1:13">
      <c r="A16" s="33"/>
      <c r="B16" s="109">
        <f>+EFE!D7</f>
        <v>45930</v>
      </c>
      <c r="C16" s="12">
        <v>25000000000</v>
      </c>
      <c r="D16" s="12">
        <v>0</v>
      </c>
      <c r="E16" s="12">
        <v>25000000000</v>
      </c>
      <c r="F16" s="12">
        <v>2087085753</v>
      </c>
      <c r="G16" s="12">
        <v>0</v>
      </c>
      <c r="H16" s="12">
        <v>50532033</v>
      </c>
      <c r="I16" s="12">
        <v>0</v>
      </c>
      <c r="J16" s="12">
        <v>2853956713</v>
      </c>
      <c r="K16" s="12">
        <v>29991574499</v>
      </c>
      <c r="L16" s="347"/>
    </row>
    <row r="17" spans="2:12">
      <c r="B17" s="109">
        <f>+EFE!E7</f>
        <v>45565</v>
      </c>
      <c r="C17" s="12">
        <v>22000000000</v>
      </c>
      <c r="D17" s="12">
        <v>0</v>
      </c>
      <c r="E17" s="12">
        <v>22000000000</v>
      </c>
      <c r="F17" s="12">
        <v>1725629491</v>
      </c>
      <c r="G17" s="12">
        <v>0</v>
      </c>
      <c r="H17" s="12">
        <v>50532033</v>
      </c>
      <c r="I17" s="12">
        <v>0</v>
      </c>
      <c r="J17" s="12">
        <v>6784610788.3333359</v>
      </c>
      <c r="K17" s="12">
        <v>0</v>
      </c>
      <c r="L17" s="423">
        <v>30560772312.333336</v>
      </c>
    </row>
    <row r="18" spans="2:12">
      <c r="B18" s="295"/>
      <c r="C18" s="351"/>
      <c r="D18" s="351"/>
      <c r="E18" s="351"/>
      <c r="F18" s="351"/>
      <c r="G18" s="351"/>
      <c r="H18" s="351"/>
      <c r="I18" s="351"/>
      <c r="J18" s="351"/>
      <c r="K18" s="407"/>
      <c r="L18" s="352"/>
    </row>
    <row r="19" spans="2:12">
      <c r="B19" s="297" t="s">
        <v>384</v>
      </c>
    </row>
  </sheetData>
  <mergeCells count="8">
    <mergeCell ref="B2:L2"/>
    <mergeCell ref="B3:L3"/>
    <mergeCell ref="B4:L4"/>
    <mergeCell ref="B6:B7"/>
    <mergeCell ref="C6:E6"/>
    <mergeCell ref="F6:H6"/>
    <mergeCell ref="I6:J6"/>
    <mergeCell ref="K6:L6"/>
  </mergeCells>
  <hyperlinks>
    <hyperlink ref="A1" location="INDICE!A1" display="INDICE" xr:uid="{8353E0F3-978B-4D36-AA63-BA8631BD71EC}"/>
  </hyperlinks>
  <pageMargins left="0.70866141732283472" right="0.70866141732283472" top="0.74803149606299213" bottom="0.74803149606299213" header="0.31496062992125984" footer="0.31496062992125984"/>
  <pageSetup paperSize="9" scale="54" fitToHeight="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90EBC-8B9C-4C01-8AF7-CC15F608D9D4}">
  <sheetPr>
    <tabColor theme="9" tint="-0.249977111117893"/>
    <pageSetUpPr fitToPage="1"/>
  </sheetPr>
  <dimension ref="A1:M467"/>
  <sheetViews>
    <sheetView showGridLines="0" tabSelected="1" topLeftCell="A219" zoomScale="85" zoomScaleNormal="85" workbookViewId="0">
      <selection activeCell="F233" sqref="F233:G236"/>
    </sheetView>
  </sheetViews>
  <sheetFormatPr baseColWidth="10" defaultColWidth="11.42578125" defaultRowHeight="15"/>
  <cols>
    <col min="1" max="1" width="3.5703125" style="1" customWidth="1"/>
    <col min="2" max="2" width="45.5703125" style="1" customWidth="1"/>
    <col min="3" max="3" width="53.28515625" style="1" bestFit="1" customWidth="1"/>
    <col min="4" max="4" width="26.28515625" style="1" bestFit="1" customWidth="1"/>
    <col min="5" max="5" width="23.5703125" style="1" customWidth="1"/>
    <col min="6" max="6" width="22.7109375" style="1" customWidth="1"/>
    <col min="7" max="7" width="19.28515625" style="1" bestFit="1" customWidth="1"/>
    <col min="8" max="8" width="18.42578125" style="115" customWidth="1"/>
    <col min="9" max="9" width="24.42578125" style="115" bestFit="1" customWidth="1"/>
    <col min="10" max="10" width="23" style="115" bestFit="1" customWidth="1"/>
    <col min="11" max="11" width="16.7109375" style="115" customWidth="1"/>
    <col min="12" max="13" width="16.7109375" style="1" customWidth="1"/>
    <col min="14" max="16384" width="11.42578125" style="1"/>
  </cols>
  <sheetData>
    <row r="1" spans="1:6">
      <c r="A1" s="216"/>
    </row>
    <row r="2" spans="1:6">
      <c r="B2" s="159" t="s">
        <v>1</v>
      </c>
      <c r="C2" s="159"/>
      <c r="D2" s="159"/>
      <c r="E2" s="159"/>
      <c r="F2" s="159"/>
    </row>
    <row r="3" spans="1:6">
      <c r="B3" s="159" t="s">
        <v>2</v>
      </c>
      <c r="C3" s="159"/>
      <c r="D3" s="159"/>
      <c r="E3" s="159"/>
      <c r="F3" s="159"/>
    </row>
    <row r="4" spans="1:6">
      <c r="B4" s="160" t="s">
        <v>399</v>
      </c>
      <c r="C4" s="160"/>
      <c r="D4" s="160"/>
      <c r="E4" s="160"/>
      <c r="F4" s="160"/>
    </row>
    <row r="6" spans="1:6">
      <c r="B6" s="33" t="s">
        <v>5</v>
      </c>
    </row>
    <row r="7" spans="1:6">
      <c r="B7" s="1" t="s">
        <v>6</v>
      </c>
      <c r="C7" s="452" t="s">
        <v>7</v>
      </c>
      <c r="D7" s="452"/>
      <c r="E7" s="452"/>
      <c r="F7" s="452"/>
    </row>
    <row r="8" spans="1:6">
      <c r="B8" s="1" t="s">
        <v>8</v>
      </c>
      <c r="C8" s="452" t="s">
        <v>9</v>
      </c>
      <c r="D8" s="452"/>
      <c r="E8" s="452"/>
      <c r="F8" s="452"/>
    </row>
    <row r="9" spans="1:6">
      <c r="B9" s="1" t="s">
        <v>10</v>
      </c>
      <c r="C9" s="452" t="s">
        <v>11</v>
      </c>
      <c r="D9" s="452"/>
      <c r="E9" s="452"/>
      <c r="F9" s="452"/>
    </row>
    <row r="10" spans="1:6">
      <c r="B10" s="1" t="s">
        <v>12</v>
      </c>
      <c r="C10" s="452" t="s">
        <v>13</v>
      </c>
      <c r="D10" s="452"/>
      <c r="E10" s="452"/>
      <c r="F10" s="452"/>
    </row>
    <row r="11" spans="1:6">
      <c r="B11" s="406" t="s">
        <v>315</v>
      </c>
      <c r="C11" s="452" t="s">
        <v>14</v>
      </c>
      <c r="D11" s="452"/>
      <c r="E11" s="452"/>
      <c r="F11" s="452"/>
    </row>
    <row r="12" spans="1:6">
      <c r="B12" s="1" t="s">
        <v>15</v>
      </c>
      <c r="C12" s="452" t="s">
        <v>16</v>
      </c>
      <c r="D12" s="452"/>
      <c r="E12" s="452"/>
      <c r="F12" s="452"/>
    </row>
    <row r="13" spans="1:6">
      <c r="B13" s="1" t="s">
        <v>17</v>
      </c>
      <c r="C13" s="452" t="s">
        <v>11</v>
      </c>
      <c r="D13" s="452"/>
      <c r="E13" s="452"/>
      <c r="F13" s="452"/>
    </row>
    <row r="15" spans="1:6">
      <c r="B15" s="446" t="s">
        <v>18</v>
      </c>
      <c r="C15" s="446"/>
      <c r="D15" s="446"/>
      <c r="E15" s="446"/>
      <c r="F15" s="446"/>
    </row>
    <row r="17" spans="2:6">
      <c r="B17" s="454" t="s">
        <v>279</v>
      </c>
      <c r="C17" s="454"/>
      <c r="D17" s="454"/>
      <c r="E17" s="454"/>
      <c r="F17" s="454"/>
    </row>
    <row r="18" spans="2:6">
      <c r="B18" s="454"/>
      <c r="C18" s="454"/>
      <c r="D18" s="454"/>
      <c r="E18" s="454"/>
      <c r="F18" s="454"/>
    </row>
    <row r="19" spans="2:6">
      <c r="B19" s="454"/>
      <c r="C19" s="454"/>
      <c r="D19" s="454"/>
      <c r="E19" s="454"/>
      <c r="F19" s="454"/>
    </row>
    <row r="20" spans="2:6">
      <c r="B20" s="454"/>
      <c r="C20" s="454"/>
      <c r="D20" s="454"/>
      <c r="E20" s="454"/>
      <c r="F20" s="454"/>
    </row>
    <row r="21" spans="2:6">
      <c r="B21" s="454"/>
      <c r="C21" s="454"/>
      <c r="D21" s="454"/>
      <c r="E21" s="454"/>
      <c r="F21" s="454"/>
    </row>
    <row r="22" spans="2:6">
      <c r="B22" s="454"/>
      <c r="C22" s="454"/>
      <c r="D22" s="454"/>
      <c r="E22" s="454"/>
      <c r="F22" s="454"/>
    </row>
    <row r="23" spans="2:6">
      <c r="B23" s="454"/>
      <c r="C23" s="454"/>
      <c r="D23" s="454"/>
      <c r="E23" s="454"/>
      <c r="F23" s="454"/>
    </row>
    <row r="24" spans="2:6">
      <c r="B24" s="454"/>
      <c r="C24" s="454"/>
      <c r="D24" s="454"/>
      <c r="E24" s="454"/>
      <c r="F24" s="454"/>
    </row>
    <row r="25" spans="2:6">
      <c r="B25" s="454"/>
      <c r="C25" s="454"/>
      <c r="D25" s="454"/>
      <c r="E25" s="454"/>
      <c r="F25" s="454"/>
    </row>
    <row r="26" spans="2:6">
      <c r="B26" s="454"/>
      <c r="C26" s="454"/>
      <c r="D26" s="454"/>
      <c r="E26" s="454"/>
      <c r="F26" s="454"/>
    </row>
    <row r="27" spans="2:6">
      <c r="B27" s="454"/>
      <c r="C27" s="454"/>
      <c r="D27" s="454"/>
      <c r="E27" s="454"/>
      <c r="F27" s="454"/>
    </row>
    <row r="28" spans="2:6">
      <c r="B28" s="454"/>
      <c r="C28" s="454"/>
      <c r="D28" s="454"/>
      <c r="E28" s="454"/>
      <c r="F28" s="454"/>
    </row>
    <row r="29" spans="2:6">
      <c r="B29" s="454"/>
      <c r="C29" s="454"/>
      <c r="D29" s="454"/>
      <c r="E29" s="454"/>
      <c r="F29" s="454"/>
    </row>
    <row r="30" spans="2:6">
      <c r="B30" s="454"/>
      <c r="C30" s="454"/>
      <c r="D30" s="454"/>
      <c r="E30" s="454"/>
      <c r="F30" s="454"/>
    </row>
    <row r="31" spans="2:6">
      <c r="B31" s="454"/>
      <c r="C31" s="454"/>
      <c r="D31" s="454"/>
      <c r="E31" s="454"/>
      <c r="F31" s="454"/>
    </row>
    <row r="32" spans="2:6">
      <c r="B32" s="454"/>
      <c r="C32" s="454"/>
      <c r="D32" s="454"/>
      <c r="E32" s="454"/>
      <c r="F32" s="454"/>
    </row>
    <row r="33" spans="2:6">
      <c r="B33" s="454"/>
      <c r="C33" s="454"/>
      <c r="D33" s="454"/>
      <c r="E33" s="454"/>
      <c r="F33" s="454"/>
    </row>
    <row r="34" spans="2:6">
      <c r="B34" s="454"/>
      <c r="C34" s="454"/>
      <c r="D34" s="454"/>
      <c r="E34" s="454"/>
      <c r="F34" s="454"/>
    </row>
    <row r="35" spans="2:6">
      <c r="B35" s="454"/>
      <c r="C35" s="454"/>
      <c r="D35" s="454"/>
      <c r="E35" s="454"/>
      <c r="F35" s="454"/>
    </row>
    <row r="36" spans="2:6">
      <c r="B36" s="454"/>
      <c r="C36" s="454"/>
      <c r="D36" s="454"/>
      <c r="E36" s="454"/>
      <c r="F36" s="454"/>
    </row>
    <row r="37" spans="2:6">
      <c r="B37" s="454"/>
      <c r="C37" s="454"/>
      <c r="D37" s="454"/>
      <c r="E37" s="454"/>
      <c r="F37" s="454"/>
    </row>
    <row r="38" spans="2:6">
      <c r="B38" s="454"/>
      <c r="C38" s="454"/>
      <c r="D38" s="454"/>
      <c r="E38" s="454"/>
      <c r="F38" s="454"/>
    </row>
    <row r="39" spans="2:6">
      <c r="B39" s="454"/>
      <c r="C39" s="454"/>
      <c r="D39" s="454"/>
      <c r="E39" s="454"/>
      <c r="F39" s="454"/>
    </row>
    <row r="40" spans="2:6">
      <c r="B40" s="454"/>
      <c r="C40" s="454"/>
      <c r="D40" s="454"/>
      <c r="E40" s="454"/>
      <c r="F40" s="454"/>
    </row>
    <row r="41" spans="2:6">
      <c r="B41" s="218" t="s">
        <v>20</v>
      </c>
    </row>
    <row r="43" spans="2:6">
      <c r="B43" s="215" t="s">
        <v>21</v>
      </c>
      <c r="C43" s="453" t="s">
        <v>22</v>
      </c>
      <c r="D43" s="453"/>
    </row>
    <row r="44" spans="2:6">
      <c r="B44" s="219" t="s">
        <v>23</v>
      </c>
    </row>
    <row r="45" spans="2:6">
      <c r="B45" s="1" t="s">
        <v>24</v>
      </c>
      <c r="C45" s="452" t="s">
        <v>25</v>
      </c>
      <c r="D45" s="452"/>
    </row>
    <row r="46" spans="2:6">
      <c r="B46" s="1" t="s">
        <v>26</v>
      </c>
      <c r="C46" s="452" t="s">
        <v>27</v>
      </c>
      <c r="D46" s="452"/>
    </row>
    <row r="47" spans="2:6">
      <c r="B47" s="1" t="s">
        <v>28</v>
      </c>
      <c r="C47" s="452" t="s">
        <v>29</v>
      </c>
      <c r="D47" s="452"/>
    </row>
    <row r="48" spans="2:6">
      <c r="B48" s="1" t="s">
        <v>30</v>
      </c>
      <c r="C48" s="452" t="s">
        <v>31</v>
      </c>
      <c r="D48" s="452"/>
    </row>
    <row r="49" spans="2:6">
      <c r="B49" s="219" t="s">
        <v>32</v>
      </c>
    </row>
    <row r="50" spans="2:6">
      <c r="B50" s="1" t="s">
        <v>340</v>
      </c>
      <c r="C50" s="452" t="s">
        <v>33</v>
      </c>
      <c r="D50" s="452"/>
    </row>
    <row r="51" spans="2:6">
      <c r="B51" s="1" t="s">
        <v>333</v>
      </c>
      <c r="C51" s="217" t="s">
        <v>332</v>
      </c>
      <c r="D51" s="217"/>
    </row>
    <row r="52" spans="2:6">
      <c r="B52" s="1" t="s">
        <v>341</v>
      </c>
      <c r="C52" s="217" t="s">
        <v>351</v>
      </c>
      <c r="D52" s="217"/>
    </row>
    <row r="53" spans="2:6">
      <c r="B53" s="1" t="s">
        <v>400</v>
      </c>
      <c r="C53" s="217" t="s">
        <v>401</v>
      </c>
      <c r="D53" s="217"/>
    </row>
    <row r="54" spans="2:6">
      <c r="B54" s="1" t="s">
        <v>430</v>
      </c>
      <c r="C54" s="217" t="s">
        <v>431</v>
      </c>
      <c r="D54" s="217"/>
    </row>
    <row r="55" spans="2:6">
      <c r="B55" s="1" t="s">
        <v>297</v>
      </c>
      <c r="C55" s="217" t="s">
        <v>402</v>
      </c>
      <c r="D55" s="217"/>
    </row>
    <row r="56" spans="2:6">
      <c r="B56" s="1" t="s">
        <v>34</v>
      </c>
      <c r="C56" s="452" t="s">
        <v>35</v>
      </c>
      <c r="D56" s="452"/>
    </row>
    <row r="57" spans="2:6">
      <c r="C57" s="217"/>
      <c r="D57" s="217"/>
    </row>
    <row r="60" spans="2:6">
      <c r="B60" s="33" t="s">
        <v>314</v>
      </c>
    </row>
    <row r="62" spans="2:6">
      <c r="B62" s="214" t="s">
        <v>36</v>
      </c>
      <c r="C62" s="453" t="s">
        <v>37</v>
      </c>
      <c r="D62" s="453"/>
      <c r="E62" s="453"/>
      <c r="F62" s="453"/>
    </row>
    <row r="63" spans="2:6">
      <c r="B63" s="455" t="s">
        <v>38</v>
      </c>
      <c r="C63" s="452" t="s">
        <v>299</v>
      </c>
      <c r="D63" s="452"/>
      <c r="E63" s="452"/>
      <c r="F63" s="452"/>
    </row>
    <row r="64" spans="2:6">
      <c r="B64" s="455"/>
      <c r="C64" s="452" t="s">
        <v>39</v>
      </c>
      <c r="D64" s="452"/>
      <c r="E64" s="452"/>
      <c r="F64" s="452"/>
    </row>
    <row r="65" spans="2:6">
      <c r="B65" s="455"/>
      <c r="C65" s="452" t="s">
        <v>40</v>
      </c>
      <c r="D65" s="452"/>
      <c r="E65" s="452"/>
      <c r="F65" s="452"/>
    </row>
    <row r="66" spans="2:6">
      <c r="B66" s="1" t="s">
        <v>41</v>
      </c>
      <c r="C66" s="452" t="s">
        <v>42</v>
      </c>
      <c r="D66" s="452"/>
      <c r="E66" s="452"/>
      <c r="F66" s="452"/>
    </row>
    <row r="67" spans="2:6">
      <c r="B67" s="1" t="s">
        <v>301</v>
      </c>
      <c r="C67" s="452" t="s">
        <v>43</v>
      </c>
      <c r="D67" s="452"/>
      <c r="E67" s="452"/>
      <c r="F67" s="452"/>
    </row>
    <row r="68" spans="2:6">
      <c r="B68" s="1" t="s">
        <v>302</v>
      </c>
      <c r="C68" s="452" t="s">
        <v>44</v>
      </c>
      <c r="D68" s="452"/>
      <c r="E68" s="452"/>
      <c r="F68" s="452"/>
    </row>
    <row r="70" spans="2:6">
      <c r="B70" s="33" t="s">
        <v>342</v>
      </c>
    </row>
    <row r="72" spans="2:6">
      <c r="B72" s="1" t="s">
        <v>6</v>
      </c>
      <c r="C72" s="1" t="s">
        <v>343</v>
      </c>
    </row>
    <row r="73" spans="2:6">
      <c r="B73" s="1" t="s">
        <v>8</v>
      </c>
      <c r="C73" s="220" t="s">
        <v>344</v>
      </c>
    </row>
    <row r="74" spans="2:6">
      <c r="B74" s="1" t="s">
        <v>10</v>
      </c>
      <c r="C74" s="220" t="s">
        <v>345</v>
      </c>
    </row>
    <row r="75" spans="2:6">
      <c r="B75" s="1" t="s">
        <v>12</v>
      </c>
      <c r="C75" s="220" t="s">
        <v>346</v>
      </c>
    </row>
    <row r="78" spans="2:6">
      <c r="B78" s="450" t="s">
        <v>1</v>
      </c>
      <c r="C78" s="450"/>
      <c r="D78" s="450"/>
      <c r="E78" s="450"/>
      <c r="F78" s="450"/>
    </row>
    <row r="79" spans="2:6">
      <c r="B79" s="451" t="s">
        <v>145</v>
      </c>
      <c r="C79" s="451"/>
      <c r="D79" s="451"/>
      <c r="E79" s="451"/>
      <c r="F79" s="451"/>
    </row>
    <row r="80" spans="2:6">
      <c r="B80" s="447" t="s">
        <v>146</v>
      </c>
      <c r="C80" s="447"/>
      <c r="D80" s="447"/>
      <c r="E80" s="447"/>
      <c r="F80" s="447"/>
    </row>
    <row r="81" spans="2:6">
      <c r="B81" s="447" t="s">
        <v>147</v>
      </c>
      <c r="C81" s="447"/>
      <c r="D81" s="447"/>
      <c r="E81" s="447"/>
      <c r="F81" s="447"/>
    </row>
    <row r="83" spans="2:6">
      <c r="B83" s="449" t="s">
        <v>19</v>
      </c>
      <c r="C83" s="449"/>
      <c r="D83" s="449"/>
      <c r="E83" s="449"/>
      <c r="F83" s="449"/>
    </row>
    <row r="84" spans="2:6">
      <c r="B84" s="449"/>
      <c r="C84" s="449"/>
      <c r="D84" s="449"/>
      <c r="E84" s="449"/>
      <c r="F84" s="449"/>
    </row>
    <row r="85" spans="2:6">
      <c r="B85" s="449"/>
      <c r="C85" s="449"/>
      <c r="D85" s="449"/>
      <c r="E85" s="449"/>
      <c r="F85" s="449"/>
    </row>
    <row r="86" spans="2:6">
      <c r="B86" s="449"/>
      <c r="C86" s="449"/>
      <c r="D86" s="449"/>
      <c r="E86" s="449"/>
      <c r="F86" s="449"/>
    </row>
    <row r="87" spans="2:6">
      <c r="B87" s="449"/>
      <c r="C87" s="449"/>
      <c r="D87" s="449"/>
      <c r="E87" s="449"/>
      <c r="F87" s="449"/>
    </row>
    <row r="88" spans="2:6">
      <c r="B88" s="449"/>
      <c r="C88" s="449"/>
      <c r="D88" s="449"/>
      <c r="E88" s="449"/>
      <c r="F88" s="449"/>
    </row>
    <row r="89" spans="2:6" ht="28.5" customHeight="1">
      <c r="B89" s="449"/>
      <c r="C89" s="449"/>
      <c r="D89" s="449"/>
      <c r="E89" s="449"/>
      <c r="F89" s="449"/>
    </row>
    <row r="90" spans="2:6">
      <c r="B90" s="449"/>
      <c r="C90" s="449"/>
      <c r="D90" s="449"/>
      <c r="E90" s="449"/>
      <c r="F90" s="449"/>
    </row>
    <row r="91" spans="2:6">
      <c r="B91" s="449"/>
      <c r="C91" s="449"/>
      <c r="D91" s="449"/>
      <c r="E91" s="449"/>
      <c r="F91" s="449"/>
    </row>
    <row r="92" spans="2:6">
      <c r="B92" s="449"/>
      <c r="C92" s="449"/>
      <c r="D92" s="449"/>
      <c r="E92" s="449"/>
      <c r="F92" s="449"/>
    </row>
    <row r="93" spans="2:6">
      <c r="B93" s="449"/>
      <c r="C93" s="449"/>
      <c r="D93" s="449"/>
      <c r="E93" s="449"/>
      <c r="F93" s="449"/>
    </row>
    <row r="94" spans="2:6">
      <c r="B94" s="449"/>
      <c r="C94" s="449"/>
      <c r="D94" s="449"/>
      <c r="E94" s="449"/>
      <c r="F94" s="449"/>
    </row>
    <row r="95" spans="2:6">
      <c r="B95" s="449"/>
      <c r="C95" s="449"/>
      <c r="D95" s="449"/>
      <c r="E95" s="449"/>
      <c r="F95" s="449"/>
    </row>
    <row r="96" spans="2:6">
      <c r="B96" s="449"/>
      <c r="C96" s="449"/>
      <c r="D96" s="449"/>
      <c r="E96" s="449"/>
      <c r="F96" s="449"/>
    </row>
    <row r="97" spans="2:6">
      <c r="B97" s="449"/>
      <c r="C97" s="449"/>
      <c r="D97" s="449"/>
      <c r="E97" s="449"/>
      <c r="F97" s="449"/>
    </row>
    <row r="98" spans="2:6">
      <c r="B98" s="449"/>
      <c r="C98" s="449"/>
      <c r="D98" s="449"/>
      <c r="E98" s="449"/>
      <c r="F98" s="449"/>
    </row>
    <row r="99" spans="2:6">
      <c r="B99" s="449"/>
      <c r="C99" s="449"/>
      <c r="D99" s="449"/>
      <c r="E99" s="449"/>
      <c r="F99" s="449"/>
    </row>
    <row r="100" spans="2:6">
      <c r="B100" s="449"/>
      <c r="C100" s="449"/>
      <c r="D100" s="449"/>
      <c r="E100" s="449"/>
      <c r="F100" s="449"/>
    </row>
    <row r="101" spans="2:6">
      <c r="B101" s="449"/>
      <c r="C101" s="449"/>
      <c r="D101" s="449"/>
      <c r="E101" s="449"/>
      <c r="F101" s="449"/>
    </row>
    <row r="103" spans="2:6">
      <c r="B103" s="444" t="s">
        <v>148</v>
      </c>
      <c r="C103" s="444"/>
      <c r="D103" s="444"/>
      <c r="E103" s="444"/>
      <c r="F103" s="444"/>
    </row>
    <row r="105" spans="2:6">
      <c r="B105" s="445" t="s">
        <v>300</v>
      </c>
      <c r="C105" s="445"/>
      <c r="D105" s="445"/>
      <c r="E105" s="445"/>
      <c r="F105" s="445"/>
    </row>
    <row r="106" spans="2:6">
      <c r="B106" s="445"/>
      <c r="C106" s="445"/>
      <c r="D106" s="445"/>
      <c r="E106" s="445"/>
      <c r="F106" s="445"/>
    </row>
    <row r="107" spans="2:6">
      <c r="B107" s="445"/>
      <c r="C107" s="445"/>
      <c r="D107" s="445"/>
      <c r="E107" s="445"/>
      <c r="F107" s="445"/>
    </row>
    <row r="108" spans="2:6">
      <c r="B108" s="445"/>
      <c r="C108" s="445"/>
      <c r="D108" s="445"/>
      <c r="E108" s="445"/>
      <c r="F108" s="445"/>
    </row>
    <row r="109" spans="2:6">
      <c r="B109" s="445"/>
      <c r="C109" s="445"/>
      <c r="D109" s="445"/>
      <c r="E109" s="445"/>
      <c r="F109" s="445"/>
    </row>
    <row r="110" spans="2:6">
      <c r="B110" s="445"/>
      <c r="C110" s="445"/>
      <c r="D110" s="445"/>
      <c r="E110" s="445"/>
      <c r="F110" s="445"/>
    </row>
    <row r="111" spans="2:6" ht="16.5" customHeight="1">
      <c r="B111" s="33" t="s">
        <v>286</v>
      </c>
      <c r="C111" s="33"/>
      <c r="D111" s="33"/>
      <c r="E111" s="33"/>
      <c r="F111" s="33"/>
    </row>
    <row r="112" spans="2:6">
      <c r="B112" s="446" t="s">
        <v>287</v>
      </c>
      <c r="C112" s="446"/>
      <c r="D112" s="446"/>
      <c r="E112" s="446"/>
      <c r="F112" s="446"/>
    </row>
    <row r="113" spans="2:6">
      <c r="B113" s="447" t="s">
        <v>288</v>
      </c>
      <c r="C113" s="447"/>
      <c r="D113" s="447"/>
      <c r="E113" s="447"/>
      <c r="F113" s="447"/>
    </row>
    <row r="114" spans="2:6">
      <c r="B114" s="447"/>
      <c r="C114" s="447"/>
      <c r="D114" s="447"/>
      <c r="E114" s="447"/>
      <c r="F114" s="447"/>
    </row>
    <row r="115" spans="2:6">
      <c r="B115" s="447" t="s">
        <v>347</v>
      </c>
      <c r="C115" s="447"/>
      <c r="D115" s="447"/>
      <c r="E115" s="447"/>
      <c r="F115" s="447"/>
    </row>
    <row r="116" spans="2:6">
      <c r="B116" s="447"/>
      <c r="C116" s="447"/>
      <c r="D116" s="447"/>
      <c r="E116" s="447"/>
      <c r="F116" s="447"/>
    </row>
    <row r="117" spans="2:6">
      <c r="B117" s="447"/>
      <c r="C117" s="447"/>
      <c r="D117" s="447"/>
      <c r="E117" s="447"/>
      <c r="F117" s="447"/>
    </row>
    <row r="118" spans="2:6">
      <c r="B118" s="447"/>
      <c r="C118" s="447"/>
      <c r="D118" s="447"/>
      <c r="E118" s="447"/>
      <c r="F118" s="447"/>
    </row>
    <row r="119" spans="2:6">
      <c r="B119" s="447"/>
      <c r="C119" s="447"/>
      <c r="D119" s="447"/>
      <c r="E119" s="447"/>
      <c r="F119" s="447"/>
    </row>
    <row r="120" spans="2:6">
      <c r="B120" s="447"/>
      <c r="C120" s="447"/>
      <c r="D120" s="447"/>
      <c r="E120" s="447"/>
      <c r="F120" s="447"/>
    </row>
    <row r="121" spans="2:6">
      <c r="B121" s="447"/>
      <c r="C121" s="447"/>
      <c r="D121" s="447"/>
      <c r="E121" s="447"/>
      <c r="F121" s="447"/>
    </row>
    <row r="122" spans="2:6">
      <c r="B122" s="447"/>
      <c r="C122" s="447"/>
      <c r="D122" s="447"/>
      <c r="E122" s="447"/>
      <c r="F122" s="447"/>
    </row>
    <row r="123" spans="2:6">
      <c r="B123" s="447"/>
      <c r="C123" s="447"/>
      <c r="D123" s="447"/>
      <c r="E123" s="447"/>
      <c r="F123" s="447"/>
    </row>
    <row r="124" spans="2:6">
      <c r="B124" s="447"/>
      <c r="C124" s="447"/>
      <c r="D124" s="447"/>
      <c r="E124" s="447"/>
      <c r="F124" s="447"/>
    </row>
    <row r="125" spans="2:6">
      <c r="B125" s="447"/>
      <c r="C125" s="447"/>
      <c r="D125" s="447"/>
      <c r="E125" s="447"/>
      <c r="F125" s="447"/>
    </row>
    <row r="126" spans="2:6">
      <c r="B126" s="447"/>
      <c r="C126" s="447"/>
      <c r="D126" s="447"/>
      <c r="E126" s="447"/>
      <c r="F126" s="447"/>
    </row>
    <row r="127" spans="2:6">
      <c r="B127" s="447"/>
      <c r="C127" s="447"/>
      <c r="D127" s="447"/>
      <c r="E127" s="447"/>
      <c r="F127" s="447"/>
    </row>
    <row r="128" spans="2:6">
      <c r="B128" s="447"/>
      <c r="C128" s="447"/>
      <c r="D128" s="447"/>
      <c r="E128" s="447"/>
      <c r="F128" s="447"/>
    </row>
    <row r="129" spans="2:6">
      <c r="B129" s="446" t="s">
        <v>289</v>
      </c>
      <c r="C129" s="446"/>
      <c r="D129" s="446"/>
      <c r="E129" s="446"/>
      <c r="F129" s="446"/>
    </row>
    <row r="130" spans="2:6">
      <c r="B130" s="444" t="s">
        <v>290</v>
      </c>
      <c r="C130" s="444"/>
      <c r="D130" s="444"/>
      <c r="E130" s="444"/>
      <c r="F130" s="444"/>
    </row>
    <row r="131" spans="2:6">
      <c r="B131" s="444"/>
      <c r="C131" s="444"/>
      <c r="D131" s="444"/>
      <c r="E131" s="444"/>
      <c r="F131" s="444"/>
    </row>
    <row r="132" spans="2:6">
      <c r="B132" s="444"/>
      <c r="C132" s="444"/>
      <c r="D132" s="444"/>
      <c r="E132" s="444"/>
      <c r="F132" s="444"/>
    </row>
    <row r="134" spans="2:6">
      <c r="B134" s="444" t="s">
        <v>149</v>
      </c>
      <c r="C134" s="444"/>
      <c r="D134" s="444"/>
      <c r="E134" s="444"/>
      <c r="F134" s="444"/>
    </row>
    <row r="136" spans="2:6">
      <c r="B136" s="448" t="s">
        <v>150</v>
      </c>
      <c r="C136" s="448"/>
      <c r="D136" s="448"/>
      <c r="E136" s="448"/>
      <c r="F136" s="448"/>
    </row>
    <row r="137" spans="2:6">
      <c r="B137" s="448"/>
      <c r="C137" s="448"/>
      <c r="D137" s="448"/>
      <c r="E137" s="448"/>
      <c r="F137" s="448"/>
    </row>
    <row r="139" spans="2:6">
      <c r="B139" s="444" t="s">
        <v>151</v>
      </c>
      <c r="C139" s="444"/>
      <c r="D139" s="444"/>
      <c r="E139" s="444"/>
      <c r="F139" s="444"/>
    </row>
    <row r="141" spans="2:6">
      <c r="B141" s="449" t="s">
        <v>258</v>
      </c>
      <c r="C141" s="449"/>
      <c r="D141" s="449"/>
      <c r="E141" s="449"/>
      <c r="F141" s="449"/>
    </row>
    <row r="142" spans="2:6">
      <c r="B142" s="449"/>
      <c r="C142" s="449"/>
      <c r="D142" s="449"/>
      <c r="E142" s="449"/>
      <c r="F142" s="449"/>
    </row>
    <row r="143" spans="2:6">
      <c r="B143" s="199"/>
      <c r="C143" s="199"/>
      <c r="D143" s="199"/>
      <c r="E143" s="199"/>
      <c r="F143" s="199"/>
    </row>
    <row r="144" spans="2:6">
      <c r="B144" s="444" t="s">
        <v>152</v>
      </c>
      <c r="C144" s="444"/>
      <c r="D144" s="444"/>
      <c r="E144" s="444"/>
      <c r="F144" s="444"/>
    </row>
    <row r="146" spans="1:11">
      <c r="B146" s="47" t="s">
        <v>74</v>
      </c>
      <c r="C146" s="48">
        <v>45930</v>
      </c>
      <c r="D146" s="48">
        <v>45657</v>
      </c>
      <c r="E146" s="48">
        <v>45565</v>
      </c>
      <c r="H146" s="344"/>
      <c r="I146" s="344"/>
      <c r="J146" s="344"/>
      <c r="K146" s="344"/>
    </row>
    <row r="147" spans="1:11">
      <c r="B147" s="356" t="s">
        <v>386</v>
      </c>
      <c r="C147" s="211">
        <v>6952.1</v>
      </c>
      <c r="D147" s="211">
        <v>7812.22</v>
      </c>
      <c r="E147" s="357">
        <v>7533.98</v>
      </c>
      <c r="H147" s="344"/>
      <c r="I147" s="344"/>
      <c r="J147" s="344"/>
      <c r="K147" s="344"/>
    </row>
    <row r="148" spans="1:11">
      <c r="B148" s="356" t="s">
        <v>387</v>
      </c>
      <c r="C148" s="211">
        <v>6970.65</v>
      </c>
      <c r="D148" s="211">
        <v>7843.41</v>
      </c>
      <c r="E148" s="357">
        <v>7543.01</v>
      </c>
      <c r="H148" s="344"/>
      <c r="I148" s="344"/>
      <c r="J148" s="344"/>
      <c r="K148" s="344"/>
    </row>
    <row r="149" spans="1:11">
      <c r="B149" s="358"/>
      <c r="C149" s="359"/>
      <c r="D149" s="359"/>
      <c r="E149" s="360"/>
      <c r="H149" s="361"/>
      <c r="I149" s="361"/>
      <c r="J149" s="361"/>
      <c r="K149" s="361"/>
    </row>
    <row r="150" spans="1:11">
      <c r="B150" s="358"/>
      <c r="C150" s="359"/>
      <c r="D150" s="359"/>
      <c r="E150" s="360"/>
      <c r="H150" s="361"/>
      <c r="I150" s="361"/>
      <c r="J150" s="361"/>
      <c r="K150" s="361"/>
    </row>
    <row r="151" spans="1:11">
      <c r="B151" s="47" t="s">
        <v>74</v>
      </c>
      <c r="C151" s="48">
        <v>45930</v>
      </c>
      <c r="D151" s="48">
        <v>45657</v>
      </c>
      <c r="E151" s="48">
        <v>45565</v>
      </c>
      <c r="H151" s="361"/>
      <c r="I151" s="361"/>
      <c r="J151" s="361"/>
      <c r="K151" s="361"/>
    </row>
    <row r="152" spans="1:11">
      <c r="B152" s="356" t="s">
        <v>388</v>
      </c>
      <c r="C152" s="362">
        <v>7002.41</v>
      </c>
      <c r="D152" s="395">
        <v>7831.26</v>
      </c>
      <c r="E152" s="363">
        <v>7799.24</v>
      </c>
      <c r="H152" s="344"/>
      <c r="I152" s="344"/>
      <c r="J152" s="344"/>
      <c r="K152" s="344"/>
    </row>
    <row r="153" spans="1:11">
      <c r="B153" s="358"/>
      <c r="C153" s="364"/>
      <c r="D153" s="364"/>
      <c r="E153" s="364"/>
      <c r="H153" s="344"/>
      <c r="I153" s="344"/>
      <c r="J153" s="344"/>
      <c r="K153" s="344"/>
    </row>
    <row r="154" spans="1:11">
      <c r="B154" s="358"/>
      <c r="C154" s="364"/>
      <c r="D154" s="364"/>
      <c r="E154" s="364"/>
      <c r="H154" s="344"/>
      <c r="I154" s="344"/>
      <c r="J154" s="344"/>
      <c r="K154" s="344"/>
    </row>
    <row r="155" spans="1:11">
      <c r="B155" s="445" t="s">
        <v>391</v>
      </c>
      <c r="C155" s="445"/>
      <c r="D155" s="445"/>
      <c r="E155" s="445"/>
      <c r="F155" s="445"/>
      <c r="G155" s="445"/>
      <c r="H155" s="445"/>
      <c r="I155" s="445"/>
      <c r="J155" s="344"/>
      <c r="K155" s="344"/>
    </row>
    <row r="156" spans="1:11">
      <c r="B156" s="445"/>
      <c r="C156" s="445"/>
      <c r="D156" s="445"/>
      <c r="E156" s="445"/>
      <c r="F156" s="445"/>
      <c r="G156" s="445"/>
      <c r="H156" s="445"/>
      <c r="I156" s="445"/>
      <c r="J156" s="344"/>
      <c r="K156" s="344"/>
    </row>
    <row r="157" spans="1:11">
      <c r="B157" s="445"/>
      <c r="C157" s="445"/>
      <c r="D157" s="445"/>
      <c r="E157" s="445"/>
      <c r="F157" s="445"/>
      <c r="G157" s="445"/>
      <c r="H157" s="445"/>
      <c r="I157" s="445"/>
      <c r="J157" s="344"/>
      <c r="K157" s="344"/>
    </row>
    <row r="158" spans="1:11">
      <c r="B158" s="298"/>
      <c r="C158" s="298"/>
      <c r="D158" s="298"/>
      <c r="E158" s="298"/>
      <c r="F158" s="298"/>
      <c r="G158" s="298"/>
      <c r="H158" s="298"/>
      <c r="I158" s="298"/>
      <c r="J158" s="344"/>
      <c r="K158" s="344"/>
    </row>
    <row r="159" spans="1:11">
      <c r="B159" s="444" t="s">
        <v>153</v>
      </c>
      <c r="C159" s="444"/>
      <c r="D159" s="444"/>
      <c r="E159" s="444"/>
      <c r="F159" s="444"/>
    </row>
    <row r="160" spans="1:11">
      <c r="A160" s="2"/>
    </row>
    <row r="161" spans="2:11" ht="16.5" customHeight="1">
      <c r="B161" s="441" t="s">
        <v>154</v>
      </c>
      <c r="C161" s="437" t="s">
        <v>155</v>
      </c>
      <c r="D161" s="438"/>
      <c r="E161" s="441" t="s">
        <v>156</v>
      </c>
      <c r="F161" s="441" t="s">
        <v>403</v>
      </c>
      <c r="G161" s="437" t="s">
        <v>155</v>
      </c>
      <c r="H161" s="438"/>
      <c r="I161" s="439" t="s">
        <v>393</v>
      </c>
      <c r="J161" s="439" t="s">
        <v>352</v>
      </c>
      <c r="K161" s="344"/>
    </row>
    <row r="162" spans="2:11" ht="18.75" customHeight="1">
      <c r="B162" s="443"/>
      <c r="C162" s="365" t="s">
        <v>157</v>
      </c>
      <c r="D162" s="49" t="s">
        <v>158</v>
      </c>
      <c r="E162" s="442"/>
      <c r="F162" s="443"/>
      <c r="G162" s="49" t="s">
        <v>157</v>
      </c>
      <c r="H162" s="366" t="s">
        <v>158</v>
      </c>
      <c r="I162" s="440"/>
      <c r="J162" s="440"/>
      <c r="K162" s="344"/>
    </row>
    <row r="163" spans="2:11">
      <c r="B163" s="367" t="s">
        <v>159</v>
      </c>
      <c r="C163" s="368"/>
      <c r="D163" s="369"/>
      <c r="E163" s="369"/>
      <c r="F163" s="370"/>
      <c r="G163" s="245"/>
      <c r="H163" s="371"/>
      <c r="I163" s="371"/>
      <c r="J163" s="371"/>
      <c r="K163" s="344"/>
    </row>
    <row r="164" spans="2:11">
      <c r="B164" s="372" t="s">
        <v>52</v>
      </c>
      <c r="C164" s="373" t="s">
        <v>160</v>
      </c>
      <c r="D164" s="374">
        <v>79997.420031103582</v>
      </c>
      <c r="E164" s="374">
        <f>+$C$152</f>
        <v>7002.41</v>
      </c>
      <c r="F164" s="375">
        <f>+D164*E164</f>
        <v>560174734</v>
      </c>
      <c r="G164" s="376" t="s">
        <v>160</v>
      </c>
      <c r="H164" s="396">
        <v>100180.42989060728</v>
      </c>
      <c r="I164" s="396">
        <f>+$D$147</f>
        <v>7812.22</v>
      </c>
      <c r="J164" s="189">
        <v>782631558</v>
      </c>
      <c r="K164" s="344"/>
    </row>
    <row r="165" spans="2:11">
      <c r="B165" s="372" t="s">
        <v>59</v>
      </c>
      <c r="C165" s="373" t="s">
        <v>160</v>
      </c>
      <c r="D165" s="374">
        <v>523609.3897672373</v>
      </c>
      <c r="E165" s="374">
        <f>+$C$152</f>
        <v>7002.41</v>
      </c>
      <c r="F165" s="375">
        <f>+D165*E165</f>
        <v>3666527627</v>
      </c>
      <c r="G165" s="376" t="s">
        <v>160</v>
      </c>
      <c r="H165" s="396">
        <v>93775.769883592628</v>
      </c>
      <c r="I165" s="396">
        <f>+$D$147</f>
        <v>7812.22</v>
      </c>
      <c r="J165" s="189">
        <v>732596945</v>
      </c>
      <c r="K165" s="344"/>
    </row>
    <row r="166" spans="2:11">
      <c r="B166" s="377" t="s">
        <v>110</v>
      </c>
      <c r="C166" s="378" t="s">
        <v>160</v>
      </c>
      <c r="D166" s="379">
        <v>1617828.2197129275</v>
      </c>
      <c r="E166" s="379">
        <f>+$C$152</f>
        <v>7002.41</v>
      </c>
      <c r="F166" s="380">
        <f>+D166*E166</f>
        <v>11328696504</v>
      </c>
      <c r="G166" s="381" t="s">
        <v>160</v>
      </c>
      <c r="H166" s="397">
        <v>1697062.3199295462</v>
      </c>
      <c r="I166" s="397">
        <f>+$D$147</f>
        <v>7812.22</v>
      </c>
      <c r="J166" s="382">
        <v>13257824197</v>
      </c>
      <c r="K166" s="344"/>
    </row>
    <row r="167" spans="2:11">
      <c r="B167" s="383" t="s">
        <v>275</v>
      </c>
      <c r="C167" s="354"/>
      <c r="D167" s="384">
        <f>SUM(D163:D166)</f>
        <v>2221435.0295112683</v>
      </c>
      <c r="E167" s="384"/>
      <c r="F167" s="385"/>
      <c r="H167" s="394">
        <f>SUM(H164:H166)</f>
        <v>1891018.5197037461</v>
      </c>
      <c r="I167" s="344"/>
      <c r="J167" s="344"/>
      <c r="K167" s="344"/>
    </row>
    <row r="168" spans="2:11" ht="6.75" customHeight="1">
      <c r="B168" s="355"/>
      <c r="C168" s="386"/>
      <c r="D168" s="360"/>
      <c r="E168" s="360"/>
      <c r="F168" s="387"/>
      <c r="H168" s="344"/>
      <c r="I168" s="344"/>
      <c r="J168" s="344"/>
      <c r="K168" s="344"/>
    </row>
    <row r="169" spans="2:11">
      <c r="B169" s="388" t="s">
        <v>161</v>
      </c>
      <c r="C169" s="389"/>
      <c r="D169" s="404"/>
      <c r="E169" s="404"/>
      <c r="F169" s="389"/>
      <c r="G169" s="246"/>
      <c r="H169" s="371"/>
      <c r="I169" s="371"/>
      <c r="J169" s="390"/>
      <c r="K169" s="344"/>
    </row>
    <row r="170" spans="2:11">
      <c r="B170" s="391" t="s">
        <v>162</v>
      </c>
      <c r="C170" s="373" t="s">
        <v>160</v>
      </c>
      <c r="D170" s="402">
        <v>65110.829700060407</v>
      </c>
      <c r="E170" s="402">
        <f>+$C$152</f>
        <v>7002.41</v>
      </c>
      <c r="F170" s="375">
        <f>+D170*E170</f>
        <v>455932725</v>
      </c>
      <c r="G170" s="412" t="s">
        <v>160</v>
      </c>
      <c r="H170" s="401">
        <v>1705.1811648249932</v>
      </c>
      <c r="I170" s="374">
        <f>+D148</f>
        <v>7843.41</v>
      </c>
      <c r="J170" s="375">
        <v>13374435</v>
      </c>
      <c r="K170" s="344"/>
    </row>
    <row r="171" spans="2:11">
      <c r="B171" s="392" t="s">
        <v>411</v>
      </c>
      <c r="C171" s="378" t="s">
        <v>160</v>
      </c>
      <c r="D171" s="403">
        <v>318518.90891850094</v>
      </c>
      <c r="E171" s="413">
        <v>7002.41</v>
      </c>
      <c r="F171" s="380">
        <f>+D171*E171</f>
        <v>2230399993</v>
      </c>
      <c r="G171" s="250"/>
      <c r="H171" s="382"/>
      <c r="I171" s="382"/>
      <c r="J171" s="393"/>
      <c r="K171" s="344"/>
    </row>
    <row r="172" spans="2:11">
      <c r="B172" s="33" t="s">
        <v>276</v>
      </c>
      <c r="C172" s="33"/>
      <c r="D172" s="394">
        <f>SUM(D169:D171)</f>
        <v>383629.73861856136</v>
      </c>
      <c r="E172" s="33"/>
      <c r="F172" s="33"/>
      <c r="H172" s="394">
        <f>SUM(H170:H171)</f>
        <v>1705.1811648249932</v>
      </c>
      <c r="I172" s="344"/>
      <c r="J172" s="344"/>
      <c r="K172" s="344"/>
    </row>
    <row r="173" spans="2:11">
      <c r="B173" s="51" t="s">
        <v>277</v>
      </c>
      <c r="C173" s="51"/>
      <c r="D173" s="52">
        <f>+D167-D172</f>
        <v>1837805.290892707</v>
      </c>
      <c r="E173" s="51"/>
      <c r="F173" s="51"/>
      <c r="H173" s="52">
        <v>1889313.338538921</v>
      </c>
      <c r="I173" s="344"/>
      <c r="J173" s="344"/>
      <c r="K173" s="344"/>
    </row>
    <row r="174" spans="2:11">
      <c r="B174" s="51"/>
      <c r="C174" s="51"/>
      <c r="D174" s="52"/>
      <c r="E174" s="51"/>
      <c r="F174" s="51"/>
    </row>
    <row r="175" spans="2:11">
      <c r="B175" s="444" t="s">
        <v>256</v>
      </c>
      <c r="C175" s="444"/>
      <c r="D175" s="444"/>
      <c r="E175" s="444"/>
      <c r="F175" s="444"/>
    </row>
    <row r="177" spans="2:6" ht="45">
      <c r="B177" s="49" t="s">
        <v>163</v>
      </c>
      <c r="C177" s="49" t="s">
        <v>404</v>
      </c>
      <c r="D177" s="49" t="s">
        <v>405</v>
      </c>
      <c r="E177" s="49" t="s">
        <v>406</v>
      </c>
      <c r="F177" s="49" t="s">
        <v>407</v>
      </c>
    </row>
    <row r="178" spans="2:6" ht="30">
      <c r="B178" s="53" t="s">
        <v>164</v>
      </c>
      <c r="C178" s="54">
        <f>+$C$152</f>
        <v>7002.41</v>
      </c>
      <c r="D178" s="55">
        <v>397981902</v>
      </c>
      <c r="E178" s="54">
        <v>7789.9</v>
      </c>
      <c r="F178" s="55">
        <v>1404981622</v>
      </c>
    </row>
    <row r="179" spans="2:6" ht="30">
      <c r="B179" s="53" t="s">
        <v>165</v>
      </c>
      <c r="C179" s="54">
        <f>+$C$152</f>
        <v>7002.41</v>
      </c>
      <c r="D179" s="55">
        <v>279388927</v>
      </c>
      <c r="E179" s="54">
        <v>7796.79</v>
      </c>
      <c r="F179" s="55">
        <v>58640431</v>
      </c>
    </row>
    <row r="180" spans="2:6" ht="30">
      <c r="B180" s="53" t="s">
        <v>166</v>
      </c>
      <c r="C180" s="54">
        <f>+$C$152</f>
        <v>7002.41</v>
      </c>
      <c r="D180" s="55">
        <v>1794980409</v>
      </c>
      <c r="E180" s="54">
        <v>7789.9</v>
      </c>
      <c r="F180" s="55">
        <v>186069134</v>
      </c>
    </row>
    <row r="181" spans="2:6" ht="30">
      <c r="B181" s="53" t="s">
        <v>167</v>
      </c>
      <c r="C181" s="54">
        <f>+$C$152</f>
        <v>7002.41</v>
      </c>
      <c r="D181" s="55">
        <v>221192621</v>
      </c>
      <c r="E181" s="54">
        <v>7796.79</v>
      </c>
      <c r="F181" s="55">
        <v>35376931</v>
      </c>
    </row>
    <row r="183" spans="2:6">
      <c r="B183" s="51" t="s">
        <v>278</v>
      </c>
      <c r="C183" s="51"/>
      <c r="D183" s="56">
        <f>SUM(D178:D179)-SUM(D180:D182)</f>
        <v>-1338802201</v>
      </c>
      <c r="E183" s="51"/>
      <c r="F183" s="56">
        <f>SUM(F178:F179)-SUM(F180:F182)</f>
        <v>1242175988</v>
      </c>
    </row>
    <row r="185" spans="2:6">
      <c r="B185" s="444" t="s">
        <v>168</v>
      </c>
      <c r="C185" s="444"/>
      <c r="D185" s="444"/>
      <c r="E185" s="444"/>
      <c r="F185" s="444"/>
    </row>
    <row r="187" spans="2:6">
      <c r="B187" s="447" t="s">
        <v>291</v>
      </c>
      <c r="C187" s="447"/>
      <c r="D187" s="447"/>
      <c r="E187" s="447"/>
      <c r="F187" s="447"/>
    </row>
    <row r="189" spans="2:6">
      <c r="B189" s="57" t="s">
        <v>169</v>
      </c>
      <c r="C189" s="237">
        <v>45930</v>
      </c>
      <c r="D189" s="237">
        <f>+BG!E7</f>
        <v>45657</v>
      </c>
    </row>
    <row r="190" spans="2:6">
      <c r="B190" s="239" t="s">
        <v>170</v>
      </c>
      <c r="C190" s="58"/>
      <c r="D190" s="240"/>
    </row>
    <row r="191" spans="2:6">
      <c r="B191" s="77" t="s">
        <v>261</v>
      </c>
      <c r="C191" s="60">
        <v>170257080</v>
      </c>
      <c r="D191" s="241">
        <v>436159686</v>
      </c>
    </row>
    <row r="192" spans="2:6">
      <c r="B192" s="77" t="s">
        <v>328</v>
      </c>
      <c r="C192" s="60">
        <v>38593001</v>
      </c>
      <c r="D192" s="241">
        <v>4780000</v>
      </c>
    </row>
    <row r="193" spans="2:6">
      <c r="B193" s="77" t="s">
        <v>390</v>
      </c>
      <c r="C193" s="60">
        <v>5000000</v>
      </c>
      <c r="D193" s="241">
        <v>0</v>
      </c>
    </row>
    <row r="194" spans="2:6">
      <c r="B194" s="77" t="s">
        <v>303</v>
      </c>
      <c r="C194" s="60">
        <v>4780000</v>
      </c>
      <c r="D194" s="241">
        <v>20182871</v>
      </c>
    </row>
    <row r="195" spans="2:6">
      <c r="B195" s="242" t="s">
        <v>171</v>
      </c>
      <c r="C195" s="60"/>
      <c r="D195" s="241"/>
    </row>
    <row r="196" spans="2:6">
      <c r="B196" s="77" t="s">
        <v>262</v>
      </c>
      <c r="C196" s="60">
        <v>444718998</v>
      </c>
      <c r="D196" s="241">
        <v>731906814</v>
      </c>
    </row>
    <row r="197" spans="2:6">
      <c r="B197" s="77" t="s">
        <v>271</v>
      </c>
      <c r="C197" s="60">
        <v>75485980</v>
      </c>
      <c r="D197" s="241">
        <v>39061100</v>
      </c>
    </row>
    <row r="198" spans="2:6">
      <c r="B198" s="77" t="s">
        <v>328</v>
      </c>
      <c r="C198" s="60">
        <v>35012050</v>
      </c>
      <c r="D198" s="241">
        <v>11663644</v>
      </c>
    </row>
    <row r="199" spans="2:6">
      <c r="B199" s="243" t="s">
        <v>390</v>
      </c>
      <c r="C199" s="61">
        <v>4957706</v>
      </c>
      <c r="D199" s="244">
        <v>0</v>
      </c>
    </row>
    <row r="200" spans="2:6" ht="15.75" thickBot="1">
      <c r="B200" s="238" t="s">
        <v>172</v>
      </c>
      <c r="C200" s="62">
        <f>SUM(C190:C199)</f>
        <v>778804815</v>
      </c>
      <c r="D200" s="62">
        <f>SUM(D190:D199)</f>
        <v>1243754115</v>
      </c>
    </row>
    <row r="201" spans="2:6" ht="15.75" thickTop="1"/>
    <row r="202" spans="2:6">
      <c r="B202" s="444" t="s">
        <v>292</v>
      </c>
      <c r="C202" s="444"/>
      <c r="D202" s="444"/>
      <c r="E202" s="444"/>
      <c r="F202" s="444"/>
    </row>
    <row r="204" spans="2:6">
      <c r="B204" s="63" t="s">
        <v>173</v>
      </c>
      <c r="C204" s="64" t="s">
        <v>74</v>
      </c>
      <c r="D204" s="48">
        <f>+C189</f>
        <v>45930</v>
      </c>
      <c r="E204" s="48">
        <f>+D189</f>
        <v>45657</v>
      </c>
    </row>
    <row r="205" spans="2:6">
      <c r="B205" s="67" t="s">
        <v>174</v>
      </c>
      <c r="C205" s="67"/>
      <c r="D205" s="66"/>
      <c r="E205" s="68"/>
      <c r="F205" s="115"/>
    </row>
    <row r="206" spans="2:6">
      <c r="B206" s="59" t="s">
        <v>264</v>
      </c>
      <c r="C206" s="59" t="s">
        <v>175</v>
      </c>
      <c r="D206" s="69">
        <v>958637276</v>
      </c>
      <c r="E206" s="70">
        <v>1091261234</v>
      </c>
    </row>
    <row r="207" spans="2:6">
      <c r="B207" s="59" t="s">
        <v>265</v>
      </c>
      <c r="C207" s="59" t="s">
        <v>175</v>
      </c>
      <c r="D207" s="70">
        <v>758050922</v>
      </c>
      <c r="E207" s="70">
        <v>768456734</v>
      </c>
    </row>
    <row r="208" spans="2:6">
      <c r="B208" s="59" t="s">
        <v>267</v>
      </c>
      <c r="C208" s="59" t="s">
        <v>175</v>
      </c>
      <c r="D208" s="69">
        <v>735328676</v>
      </c>
      <c r="E208" s="70">
        <v>661141772</v>
      </c>
    </row>
    <row r="209" spans="2:6">
      <c r="B209" s="59" t="s">
        <v>263</v>
      </c>
      <c r="C209" s="59" t="s">
        <v>175</v>
      </c>
      <c r="D209" s="262">
        <v>285800000</v>
      </c>
      <c r="E209" s="70">
        <v>81353759</v>
      </c>
    </row>
    <row r="210" spans="2:6">
      <c r="B210" s="59" t="s">
        <v>268</v>
      </c>
      <c r="C210" s="59" t="s">
        <v>175</v>
      </c>
      <c r="D210" s="69">
        <v>86782123</v>
      </c>
      <c r="E210" s="70">
        <v>58415624</v>
      </c>
    </row>
    <row r="211" spans="2:6">
      <c r="B211" s="59" t="s">
        <v>266</v>
      </c>
      <c r="C211" s="59" t="s">
        <v>175</v>
      </c>
      <c r="D211" s="69">
        <v>0</v>
      </c>
      <c r="E211" s="70">
        <v>71455173</v>
      </c>
    </row>
    <row r="212" spans="2:6">
      <c r="B212" s="59" t="s">
        <v>368</v>
      </c>
      <c r="C212" s="59" t="s">
        <v>175</v>
      </c>
      <c r="D212" s="69">
        <v>0</v>
      </c>
      <c r="E212" s="70">
        <v>40463342</v>
      </c>
    </row>
    <row r="213" spans="2:6">
      <c r="B213" s="71" t="s">
        <v>176</v>
      </c>
      <c r="C213" s="71"/>
      <c r="D213" s="72"/>
      <c r="E213" s="73"/>
      <c r="F213" s="115"/>
    </row>
    <row r="214" spans="2:6">
      <c r="B214" s="59" t="s">
        <v>339</v>
      </c>
      <c r="C214" s="59" t="s">
        <v>269</v>
      </c>
      <c r="D214" s="69">
        <v>678677533</v>
      </c>
      <c r="E214" s="70">
        <v>252349756</v>
      </c>
    </row>
    <row r="215" spans="2:6">
      <c r="B215" s="59" t="s">
        <v>177</v>
      </c>
      <c r="C215" s="59" t="s">
        <v>304</v>
      </c>
      <c r="D215" s="69">
        <v>333705649</v>
      </c>
      <c r="E215" s="70">
        <v>61078334</v>
      </c>
    </row>
    <row r="216" spans="2:6">
      <c r="B216" s="59" t="s">
        <v>412</v>
      </c>
      <c r="C216" s="59" t="s">
        <v>413</v>
      </c>
      <c r="D216" s="69">
        <v>201200246</v>
      </c>
      <c r="E216" s="70">
        <v>0</v>
      </c>
    </row>
    <row r="217" spans="2:6">
      <c r="B217" s="59" t="s">
        <v>178</v>
      </c>
      <c r="C217" s="59" t="s">
        <v>179</v>
      </c>
      <c r="D217" s="69">
        <v>76485938</v>
      </c>
      <c r="E217" s="70">
        <v>71096333</v>
      </c>
    </row>
    <row r="218" spans="2:6">
      <c r="B218" s="59" t="s">
        <v>272</v>
      </c>
      <c r="C218" s="59" t="s">
        <v>179</v>
      </c>
      <c r="D218" s="69">
        <v>20080959</v>
      </c>
      <c r="E218" s="70">
        <v>24189781</v>
      </c>
    </row>
    <row r="219" spans="2:6">
      <c r="B219" s="71" t="s">
        <v>348</v>
      </c>
      <c r="C219" s="59"/>
      <c r="D219" s="69"/>
      <c r="E219" s="70"/>
    </row>
    <row r="220" spans="2:6">
      <c r="B220" s="59" t="s">
        <v>385</v>
      </c>
      <c r="C220" s="59" t="s">
        <v>179</v>
      </c>
      <c r="D220" s="69">
        <v>3195720706</v>
      </c>
      <c r="E220" s="70">
        <v>0</v>
      </c>
    </row>
    <row r="221" spans="2:6">
      <c r="B221" s="71" t="s">
        <v>414</v>
      </c>
      <c r="C221" s="59"/>
      <c r="D221" s="69"/>
      <c r="E221" s="70"/>
    </row>
    <row r="222" spans="2:6">
      <c r="B222" s="59" t="s">
        <v>368</v>
      </c>
      <c r="C222" s="59" t="s">
        <v>175</v>
      </c>
      <c r="D222" s="69">
        <v>90648009</v>
      </c>
      <c r="E222" s="70">
        <v>0</v>
      </c>
    </row>
    <row r="223" spans="2:6">
      <c r="B223" s="59" t="s">
        <v>263</v>
      </c>
      <c r="C223" s="59" t="s">
        <v>175</v>
      </c>
      <c r="D223" s="69">
        <v>73953021</v>
      </c>
      <c r="E223" s="70">
        <v>0</v>
      </c>
    </row>
    <row r="224" spans="2:6">
      <c r="B224" s="59" t="s">
        <v>266</v>
      </c>
      <c r="C224" s="59" t="s">
        <v>175</v>
      </c>
      <c r="D224" s="69">
        <v>51856697</v>
      </c>
      <c r="E224" s="70">
        <v>0</v>
      </c>
    </row>
    <row r="225" spans="2:7">
      <c r="B225" s="59"/>
      <c r="C225" s="59"/>
      <c r="D225" s="69"/>
      <c r="E225" s="70"/>
    </row>
    <row r="226" spans="2:7" ht="15.75" thickBot="1">
      <c r="B226" s="75" t="s">
        <v>180</v>
      </c>
      <c r="C226" s="75"/>
      <c r="D226" s="76">
        <f>SUM(D206:D224)</f>
        <v>7546927755</v>
      </c>
      <c r="E226" s="76">
        <f>SUM(E206:E217)</f>
        <v>3157072061</v>
      </c>
      <c r="F226" s="115"/>
    </row>
    <row r="227" spans="2:7" ht="15.75" thickTop="1"/>
    <row r="228" spans="2:7">
      <c r="B228" s="447" t="s">
        <v>293</v>
      </c>
      <c r="C228" s="447"/>
      <c r="D228" s="447"/>
      <c r="E228" s="447"/>
      <c r="F228" s="447"/>
    </row>
    <row r="230" spans="2:7">
      <c r="B230" s="65" t="s">
        <v>163</v>
      </c>
      <c r="C230" s="65" t="s">
        <v>169</v>
      </c>
      <c r="D230" s="237">
        <f>+D204</f>
        <v>45930</v>
      </c>
      <c r="E230" s="237">
        <f>+E204</f>
        <v>45657</v>
      </c>
    </row>
    <row r="231" spans="2:7">
      <c r="B231" s="415" t="s">
        <v>435</v>
      </c>
      <c r="C231" s="416" t="s">
        <v>182</v>
      </c>
      <c r="D231" s="287">
        <v>329284420</v>
      </c>
      <c r="E231" s="288">
        <v>490821854</v>
      </c>
    </row>
    <row r="232" spans="2:7">
      <c r="B232" s="77" t="s">
        <v>434</v>
      </c>
      <c r="C232" s="59" t="s">
        <v>182</v>
      </c>
      <c r="D232" s="97">
        <v>195961052</v>
      </c>
      <c r="E232" s="414">
        <v>0</v>
      </c>
    </row>
    <row r="233" spans="2:7">
      <c r="B233" s="77" t="s">
        <v>432</v>
      </c>
      <c r="C233" s="59" t="s">
        <v>182</v>
      </c>
      <c r="D233" s="97">
        <v>99915785</v>
      </c>
      <c r="E233" s="422">
        <v>0</v>
      </c>
    </row>
    <row r="234" spans="2:7">
      <c r="B234" s="285" t="s">
        <v>179</v>
      </c>
      <c r="C234" s="286" t="s">
        <v>162</v>
      </c>
      <c r="D234" s="50">
        <v>91782288</v>
      </c>
      <c r="E234" s="353">
        <v>91318997</v>
      </c>
      <c r="G234" s="21"/>
    </row>
    <row r="235" spans="2:7">
      <c r="B235" s="77" t="s">
        <v>433</v>
      </c>
      <c r="C235" s="59" t="s">
        <v>182</v>
      </c>
      <c r="D235" s="97">
        <v>85575000</v>
      </c>
      <c r="E235" s="414">
        <v>0</v>
      </c>
    </row>
    <row r="236" spans="2:7">
      <c r="B236" s="77" t="s">
        <v>183</v>
      </c>
      <c r="C236" s="59" t="s">
        <v>184</v>
      </c>
      <c r="D236" s="97">
        <v>40563980</v>
      </c>
      <c r="E236" s="257">
        <v>36398597</v>
      </c>
    </row>
    <row r="237" spans="2:7">
      <c r="B237" s="77" t="s">
        <v>450</v>
      </c>
      <c r="C237" s="59" t="s">
        <v>349</v>
      </c>
      <c r="D237" s="70">
        <v>872634</v>
      </c>
      <c r="E237" s="257">
        <v>910550</v>
      </c>
    </row>
    <row r="238" spans="2:7">
      <c r="B238" s="243" t="s">
        <v>181</v>
      </c>
      <c r="C238" s="259" t="s">
        <v>304</v>
      </c>
      <c r="D238" s="418">
        <v>0</v>
      </c>
      <c r="E238" s="258">
        <v>29743420</v>
      </c>
    </row>
    <row r="239" spans="2:7" ht="15.75" thickBot="1">
      <c r="B239" s="254" t="s">
        <v>172</v>
      </c>
      <c r="C239" s="255"/>
      <c r="D239" s="256">
        <f>SUM(D231:D238)</f>
        <v>843955159</v>
      </c>
      <c r="E239" s="256">
        <f>SUM(E231:E238)</f>
        <v>649193418</v>
      </c>
    </row>
    <row r="240" spans="2:7" ht="15.75" thickTop="1"/>
    <row r="241" spans="2:6">
      <c r="B241" s="33" t="s">
        <v>361</v>
      </c>
    </row>
    <row r="243" spans="2:6">
      <c r="B243" s="75" t="s">
        <v>169</v>
      </c>
      <c r="C243" s="75" t="s">
        <v>163</v>
      </c>
      <c r="D243" s="48">
        <v>45930</v>
      </c>
      <c r="E243" s="48">
        <v>45657</v>
      </c>
    </row>
    <row r="244" spans="2:6">
      <c r="B244" s="249" t="s">
        <v>334</v>
      </c>
      <c r="C244" s="176" t="s">
        <v>369</v>
      </c>
      <c r="D244" s="261">
        <v>19514509897</v>
      </c>
      <c r="E244" s="177">
        <v>11410790374</v>
      </c>
    </row>
    <row r="245" spans="2:6" ht="15.75" thickBot="1">
      <c r="B245" s="260" t="s">
        <v>172</v>
      </c>
      <c r="C245" s="176"/>
      <c r="D245" s="256">
        <v>19514509897</v>
      </c>
      <c r="E245" s="256">
        <v>11410790374</v>
      </c>
    </row>
    <row r="246" spans="2:6" ht="15.75" thickTop="1">
      <c r="B246" s="33"/>
      <c r="D246" s="33"/>
    </row>
    <row r="247" spans="2:6">
      <c r="B247" s="446" t="s">
        <v>294</v>
      </c>
      <c r="C247" s="446"/>
      <c r="D247" s="446"/>
      <c r="E247" s="446"/>
      <c r="F247" s="446"/>
    </row>
    <row r="249" spans="2:6">
      <c r="B249" s="78" t="s">
        <v>163</v>
      </c>
      <c r="C249" s="79" t="s">
        <v>185</v>
      </c>
      <c r="D249" s="78" t="s">
        <v>186</v>
      </c>
      <c r="E249" s="7" t="s">
        <v>187</v>
      </c>
      <c r="F249" s="7" t="s">
        <v>188</v>
      </c>
    </row>
    <row r="250" spans="2:6">
      <c r="B250" s="80" t="s">
        <v>189</v>
      </c>
      <c r="C250" s="289">
        <v>22000000000</v>
      </c>
      <c r="D250" s="81">
        <v>3000000000</v>
      </c>
      <c r="E250" s="82">
        <v>0</v>
      </c>
      <c r="F250" s="247">
        <v>25000000000</v>
      </c>
    </row>
    <row r="251" spans="2:6">
      <c r="B251" s="83" t="s">
        <v>140</v>
      </c>
      <c r="C251" s="290">
        <v>0</v>
      </c>
      <c r="D251" s="84">
        <v>3000000000</v>
      </c>
      <c r="E251" s="85">
        <v>-3000000000</v>
      </c>
      <c r="F251" s="87">
        <v>0</v>
      </c>
    </row>
    <row r="252" spans="2:6">
      <c r="B252" s="83" t="s">
        <v>190</v>
      </c>
      <c r="C252" s="291">
        <v>1776161524</v>
      </c>
      <c r="D252" s="84">
        <v>361456262</v>
      </c>
      <c r="E252" s="85">
        <v>0</v>
      </c>
      <c r="F252" s="87">
        <v>2137617786</v>
      </c>
    </row>
    <row r="253" spans="2:6">
      <c r="B253" s="83" t="s">
        <v>119</v>
      </c>
      <c r="C253" s="291"/>
      <c r="D253" s="84">
        <v>3867668981.3333402</v>
      </c>
      <c r="E253" s="85">
        <v>-3867668981.3333397</v>
      </c>
      <c r="F253" s="87"/>
    </row>
    <row r="254" spans="2:6">
      <c r="B254" s="86" t="s">
        <v>191</v>
      </c>
      <c r="C254" s="292">
        <v>0</v>
      </c>
      <c r="D254" s="87">
        <v>7229125243.3333397</v>
      </c>
      <c r="E254" s="85">
        <v>-7229125243.3333397</v>
      </c>
      <c r="F254" s="87">
        <v>0</v>
      </c>
    </row>
    <row r="255" spans="2:6">
      <c r="B255" s="88" t="s">
        <v>69</v>
      </c>
      <c r="C255" s="293">
        <v>7229125243.3333359</v>
      </c>
      <c r="D255" s="89">
        <v>2854955460</v>
      </c>
      <c r="E255" s="90">
        <v>-7229125243.3333359</v>
      </c>
      <c r="F255" s="89">
        <v>2854955460</v>
      </c>
    </row>
    <row r="256" spans="2:6">
      <c r="B256" s="92" t="s">
        <v>172</v>
      </c>
      <c r="C256" s="93">
        <f>SUM(C250:C255)</f>
        <v>31005286767.333336</v>
      </c>
      <c r="D256" s="93">
        <f>SUM(D250:D255)</f>
        <v>20313205946.666679</v>
      </c>
      <c r="E256" s="93">
        <f>SUM(E250:E255)</f>
        <v>-21325919468.000015</v>
      </c>
      <c r="F256" s="93">
        <f>SUM(F250:F255)</f>
        <v>29992573246</v>
      </c>
    </row>
    <row r="258" spans="2:6">
      <c r="B258" s="444" t="s">
        <v>295</v>
      </c>
      <c r="C258" s="444"/>
      <c r="D258" s="444"/>
      <c r="E258" s="444"/>
      <c r="F258" s="444"/>
    </row>
    <row r="260" spans="2:6">
      <c r="B260" s="63" t="s">
        <v>163</v>
      </c>
      <c r="C260" s="48">
        <f>+ER!D7</f>
        <v>45930</v>
      </c>
      <c r="D260" s="48">
        <f>+ER!E7</f>
        <v>45565</v>
      </c>
      <c r="E260" s="94"/>
      <c r="F260" s="94"/>
    </row>
    <row r="261" spans="2:6">
      <c r="B261" s="95" t="s">
        <v>77</v>
      </c>
      <c r="C261" s="96">
        <f>+C262+C263</f>
        <v>24062220060</v>
      </c>
      <c r="D261" s="96">
        <f>+D262+D263</f>
        <v>19877743737</v>
      </c>
      <c r="E261" s="94"/>
      <c r="F261" s="294"/>
    </row>
    <row r="262" spans="2:6">
      <c r="B262" s="59" t="s">
        <v>192</v>
      </c>
      <c r="C262" s="70">
        <v>31141214578</v>
      </c>
      <c r="D262" s="70">
        <v>23066860251</v>
      </c>
      <c r="E262" s="94"/>
      <c r="F262" s="94"/>
    </row>
    <row r="263" spans="2:6">
      <c r="B263" s="59" t="s">
        <v>193</v>
      </c>
      <c r="C263" s="97">
        <v>-7078994518</v>
      </c>
      <c r="D263" s="97">
        <v>-3189116514</v>
      </c>
      <c r="E263" s="94"/>
      <c r="F263" s="94"/>
    </row>
    <row r="264" spans="2:6">
      <c r="B264" s="71" t="s">
        <v>78</v>
      </c>
      <c r="C264" s="73">
        <f>+SUM(C265:C267)</f>
        <v>3065348173</v>
      </c>
      <c r="D264" s="73">
        <f>+SUM(D265:D267)</f>
        <v>1882404751</v>
      </c>
      <c r="E264" s="94"/>
      <c r="F264" s="94"/>
    </row>
    <row r="265" spans="2:6">
      <c r="B265" s="40" t="s">
        <v>194</v>
      </c>
      <c r="C265" s="70">
        <v>2058102516</v>
      </c>
      <c r="D265" s="70">
        <v>1365479314</v>
      </c>
      <c r="E265" s="94"/>
      <c r="F265" s="94"/>
    </row>
    <row r="266" spans="2:6">
      <c r="B266" s="59" t="s">
        <v>270</v>
      </c>
      <c r="C266" s="70">
        <v>777167181</v>
      </c>
      <c r="D266" s="70">
        <v>273670781</v>
      </c>
      <c r="E266" s="94"/>
      <c r="F266" s="94"/>
    </row>
    <row r="267" spans="2:6">
      <c r="B267" s="59" t="s">
        <v>273</v>
      </c>
      <c r="C267" s="70">
        <v>230078476</v>
      </c>
      <c r="D267" s="70">
        <v>243254656</v>
      </c>
      <c r="E267" s="94"/>
      <c r="F267" s="94"/>
    </row>
    <row r="268" spans="2:6">
      <c r="B268" s="71" t="s">
        <v>80</v>
      </c>
      <c r="C268" s="73">
        <f>SUM(C269:C271)</f>
        <v>123979489</v>
      </c>
      <c r="D268" s="73">
        <f>SUM(D269:D271)</f>
        <v>1402765447</v>
      </c>
      <c r="E268" s="94"/>
      <c r="F268" s="94"/>
    </row>
    <row r="269" spans="2:6">
      <c r="B269" s="59" t="s">
        <v>195</v>
      </c>
      <c r="C269" s="70">
        <v>0</v>
      </c>
      <c r="D269" s="70">
        <v>1242175988</v>
      </c>
      <c r="E269" s="94"/>
      <c r="F269" s="94"/>
    </row>
    <row r="270" spans="2:6">
      <c r="B270" s="59" t="s">
        <v>80</v>
      </c>
      <c r="C270" s="70">
        <v>122522368</v>
      </c>
      <c r="D270" s="70">
        <v>1637766</v>
      </c>
      <c r="E270" s="94"/>
      <c r="F270" s="94"/>
    </row>
    <row r="271" spans="2:6">
      <c r="B271" s="59" t="s">
        <v>196</v>
      </c>
      <c r="C271" s="70">
        <v>1457121</v>
      </c>
      <c r="D271" s="70">
        <v>158951693</v>
      </c>
      <c r="E271" s="94"/>
      <c r="F271" s="94"/>
    </row>
    <row r="272" spans="2:6" ht="15.75" thickBot="1">
      <c r="B272" s="63" t="s">
        <v>172</v>
      </c>
      <c r="C272" s="417">
        <f>+C261++C264+C268</f>
        <v>27251547722</v>
      </c>
      <c r="D272" s="417">
        <f>+D261++D264+D268</f>
        <v>23162913935</v>
      </c>
      <c r="E272" s="94"/>
      <c r="F272" s="94"/>
    </row>
    <row r="273" spans="2:6" ht="15.75" thickTop="1">
      <c r="E273" s="94"/>
      <c r="F273" s="94"/>
    </row>
    <row r="274" spans="2:6">
      <c r="B274" s="46" t="s">
        <v>296</v>
      </c>
      <c r="C274" s="46"/>
      <c r="D274" s="46"/>
    </row>
    <row r="276" spans="2:6">
      <c r="B276" s="63" t="s">
        <v>163</v>
      </c>
      <c r="C276" s="48">
        <f>+C260</f>
        <v>45930</v>
      </c>
      <c r="D276" s="237">
        <f>+D260</f>
        <v>45565</v>
      </c>
    </row>
    <row r="277" spans="2:6">
      <c r="B277" s="95" t="s">
        <v>197</v>
      </c>
      <c r="C277" s="98">
        <f>+SUM(C278:C279)</f>
        <v>266815841</v>
      </c>
      <c r="D277" s="96">
        <f>+SUM(D278:D279)</f>
        <v>513193001</v>
      </c>
      <c r="E277" s="115"/>
    </row>
    <row r="278" spans="2:6">
      <c r="B278" s="59" t="s">
        <v>198</v>
      </c>
      <c r="C278" s="74">
        <v>249979528</v>
      </c>
      <c r="D278" s="70">
        <v>497066488</v>
      </c>
      <c r="E278" s="115"/>
    </row>
    <row r="279" spans="2:6">
      <c r="B279" s="59" t="s">
        <v>199</v>
      </c>
      <c r="C279" s="74">
        <v>16836313</v>
      </c>
      <c r="D279" s="70">
        <v>16126513</v>
      </c>
      <c r="E279" s="115"/>
    </row>
    <row r="280" spans="2:6">
      <c r="B280" s="71" t="s">
        <v>84</v>
      </c>
      <c r="C280" s="99">
        <f>SUM(C281:C288)</f>
        <v>5960670468</v>
      </c>
      <c r="D280" s="73">
        <v>3852337920</v>
      </c>
      <c r="E280" s="115"/>
    </row>
    <row r="281" spans="2:6">
      <c r="B281" s="40" t="s">
        <v>201</v>
      </c>
      <c r="C281" s="74">
        <v>2579160853</v>
      </c>
      <c r="D281" s="70">
        <v>938052906</v>
      </c>
      <c r="E281" s="115"/>
    </row>
    <row r="282" spans="2:6">
      <c r="B282" s="40" t="s">
        <v>202</v>
      </c>
      <c r="C282" s="74">
        <v>1580760272</v>
      </c>
      <c r="D282" s="70">
        <v>1473722624</v>
      </c>
      <c r="E282" s="115"/>
    </row>
    <row r="283" spans="2:6">
      <c r="B283" s="40" t="s">
        <v>200</v>
      </c>
      <c r="C283" s="74">
        <v>914804921</v>
      </c>
      <c r="D283" s="70">
        <v>1188697541</v>
      </c>
      <c r="E283" s="115"/>
    </row>
    <row r="284" spans="2:6">
      <c r="B284" s="40" t="s">
        <v>203</v>
      </c>
      <c r="C284" s="74">
        <v>599653777</v>
      </c>
      <c r="D284" s="70">
        <v>167310869</v>
      </c>
      <c r="E284" s="115"/>
    </row>
    <row r="285" spans="2:6">
      <c r="B285" s="40" t="s">
        <v>205</v>
      </c>
      <c r="C285" s="74">
        <v>139331534</v>
      </c>
      <c r="D285" s="70">
        <v>37641730</v>
      </c>
      <c r="E285" s="115"/>
    </row>
    <row r="286" spans="2:6">
      <c r="B286" s="40" t="s">
        <v>204</v>
      </c>
      <c r="C286" s="74">
        <v>138846539</v>
      </c>
      <c r="D286" s="70">
        <v>34737174</v>
      </c>
      <c r="E286" s="115"/>
    </row>
    <row r="287" spans="2:6">
      <c r="B287" s="40" t="s">
        <v>206</v>
      </c>
      <c r="C287" s="74">
        <v>4238000</v>
      </c>
      <c r="D287" s="70">
        <v>4082346</v>
      </c>
      <c r="E287" s="115"/>
    </row>
    <row r="288" spans="2:6">
      <c r="B288" s="40" t="s">
        <v>448</v>
      </c>
      <c r="C288" s="74">
        <v>3874572</v>
      </c>
      <c r="D288" s="70">
        <v>8092730</v>
      </c>
      <c r="E288" s="115"/>
    </row>
    <row r="289" spans="2:6">
      <c r="B289" s="71" t="s">
        <v>85</v>
      </c>
      <c r="C289" s="425">
        <f>SUM(C290:C291)</f>
        <v>8798687</v>
      </c>
      <c r="D289" s="100">
        <f>SUM(D290:D291)</f>
        <v>875344</v>
      </c>
    </row>
    <row r="290" spans="2:6">
      <c r="B290" s="59" t="s">
        <v>208</v>
      </c>
      <c r="C290" s="419">
        <v>8619036</v>
      </c>
      <c r="D290" s="420">
        <v>450000</v>
      </c>
    </row>
    <row r="291" spans="2:6">
      <c r="B291" s="40" t="s">
        <v>207</v>
      </c>
      <c r="C291" s="101">
        <v>179651</v>
      </c>
      <c r="D291" s="97">
        <v>425344</v>
      </c>
    </row>
    <row r="292" spans="2:6">
      <c r="B292" s="102" t="s">
        <v>86</v>
      </c>
      <c r="C292" s="99">
        <f>SUM(C293:C294)</f>
        <v>1203083425</v>
      </c>
      <c r="D292" s="73">
        <f>SUM(D293:D294)</f>
        <v>29616835</v>
      </c>
    </row>
    <row r="293" spans="2:6">
      <c r="B293" s="40" t="s">
        <v>274</v>
      </c>
      <c r="C293" s="74">
        <v>2113603</v>
      </c>
      <c r="D293" s="70">
        <v>27207058</v>
      </c>
    </row>
    <row r="294" spans="2:6">
      <c r="B294" s="40" t="s">
        <v>209</v>
      </c>
      <c r="C294" s="74">
        <v>1200969822</v>
      </c>
      <c r="D294" s="70">
        <v>2409777</v>
      </c>
      <c r="E294" s="115"/>
    </row>
    <row r="295" spans="2:6">
      <c r="B295" s="71" t="s">
        <v>87</v>
      </c>
      <c r="C295" s="99">
        <f>+C296</f>
        <v>1338802201</v>
      </c>
      <c r="D295" s="73">
        <f>+D296</f>
        <v>0</v>
      </c>
    </row>
    <row r="296" spans="2:6">
      <c r="B296" s="259" t="s">
        <v>195</v>
      </c>
      <c r="C296" s="284">
        <v>1338802201</v>
      </c>
      <c r="D296" s="103">
        <v>0</v>
      </c>
    </row>
    <row r="297" spans="2:6">
      <c r="B297" s="63" t="s">
        <v>172</v>
      </c>
      <c r="C297" s="405">
        <f>+C277+C280+C289+C292+C295</f>
        <v>8778170622</v>
      </c>
      <c r="D297" s="405">
        <f>+D277+D280+D289+D292+D295</f>
        <v>4396023100</v>
      </c>
      <c r="E297" s="45"/>
      <c r="F297" s="14"/>
    </row>
    <row r="298" spans="2:6">
      <c r="E298" s="46"/>
    </row>
    <row r="299" spans="2:6">
      <c r="E299" s="46"/>
    </row>
    <row r="300" spans="2:6" ht="15" customHeight="1">
      <c r="B300" s="447" t="s">
        <v>210</v>
      </c>
      <c r="C300" s="447"/>
      <c r="D300" s="447"/>
      <c r="E300" s="14"/>
      <c r="F300" s="104"/>
    </row>
    <row r="301" spans="2:6">
      <c r="B301" s="46" t="s">
        <v>211</v>
      </c>
      <c r="C301" s="46"/>
      <c r="D301" s="46"/>
      <c r="F301" s="14"/>
    </row>
    <row r="302" spans="2:6" ht="15" customHeight="1">
      <c r="B302" s="448" t="s">
        <v>212</v>
      </c>
      <c r="C302" s="448"/>
      <c r="D302" s="448"/>
      <c r="E302" s="104"/>
    </row>
    <row r="303" spans="2:6">
      <c r="E303" s="14"/>
      <c r="F303" s="46"/>
    </row>
    <row r="304" spans="2:6">
      <c r="B304" s="104" t="s">
        <v>213</v>
      </c>
      <c r="C304" s="104"/>
      <c r="D304" s="104"/>
    </row>
    <row r="305" spans="2:6" ht="15" customHeight="1">
      <c r="B305" s="448" t="s">
        <v>214</v>
      </c>
      <c r="C305" s="448"/>
      <c r="D305" s="448"/>
      <c r="E305" s="448"/>
      <c r="F305" s="448"/>
    </row>
    <row r="307" spans="2:6" ht="15" customHeight="1">
      <c r="B307" s="444" t="s">
        <v>215</v>
      </c>
      <c r="C307" s="444"/>
      <c r="D307" s="46"/>
      <c r="E307" s="14"/>
      <c r="F307" s="46"/>
    </row>
    <row r="308" spans="2:6">
      <c r="F308" s="46"/>
    </row>
    <row r="309" spans="2:6" ht="15" customHeight="1">
      <c r="B309" s="448" t="s">
        <v>216</v>
      </c>
      <c r="C309" s="448"/>
      <c r="D309" s="448"/>
      <c r="E309" s="448"/>
      <c r="F309" s="448"/>
    </row>
    <row r="311" spans="2:6" ht="15" customHeight="1">
      <c r="B311" s="104" t="s">
        <v>217</v>
      </c>
      <c r="C311" s="46"/>
      <c r="D311" s="46"/>
      <c r="E311" s="14"/>
      <c r="F311" s="14"/>
    </row>
    <row r="312" spans="2:6">
      <c r="B312" s="46"/>
      <c r="C312" s="46"/>
      <c r="D312" s="46"/>
      <c r="E312" s="14"/>
      <c r="F312" s="14"/>
    </row>
    <row r="313" spans="2:6" ht="15" customHeight="1">
      <c r="B313" s="448" t="s">
        <v>218</v>
      </c>
      <c r="C313" s="448"/>
      <c r="D313" s="448"/>
      <c r="E313" s="448"/>
      <c r="F313" s="448"/>
    </row>
    <row r="314" spans="2:6">
      <c r="B314" s="448"/>
      <c r="C314" s="448"/>
      <c r="D314" s="448"/>
      <c r="E314" s="448"/>
      <c r="F314" s="448"/>
    </row>
    <row r="315" spans="2:6">
      <c r="B315" s="14"/>
      <c r="C315" s="14"/>
      <c r="D315" s="14"/>
      <c r="E315" s="14"/>
      <c r="F315" s="14"/>
    </row>
    <row r="316" spans="2:6">
      <c r="B316" s="46" t="s">
        <v>219</v>
      </c>
      <c r="C316" s="46"/>
      <c r="D316" s="46"/>
      <c r="E316" s="14"/>
      <c r="F316" s="14"/>
    </row>
    <row r="317" spans="2:6">
      <c r="E317" s="14"/>
      <c r="F317" s="14"/>
    </row>
    <row r="318" spans="2:6" ht="15" customHeight="1">
      <c r="B318" s="448" t="s">
        <v>220</v>
      </c>
      <c r="C318" s="448"/>
      <c r="D318" s="448"/>
      <c r="E318" s="448"/>
      <c r="F318" s="448"/>
    </row>
    <row r="319" spans="2:6">
      <c r="B319" s="448"/>
      <c r="C319" s="448"/>
      <c r="D319" s="448"/>
      <c r="E319" s="448"/>
      <c r="F319" s="448"/>
    </row>
    <row r="321" spans="1:9">
      <c r="A321" s="2"/>
      <c r="B321" s="159" t="s">
        <v>221</v>
      </c>
      <c r="C321" s="159"/>
      <c r="D321" s="159"/>
      <c r="E321" s="159"/>
      <c r="F321" s="159"/>
      <c r="G321" s="159"/>
      <c r="H321" s="159"/>
      <c r="I321" s="159"/>
    </row>
    <row r="322" spans="1:9">
      <c r="B322" s="158" t="s">
        <v>222</v>
      </c>
      <c r="C322" s="158"/>
      <c r="D322" s="158"/>
      <c r="E322" s="158"/>
      <c r="F322" s="158"/>
      <c r="G322" s="158"/>
      <c r="H322" s="158"/>
      <c r="I322" s="158"/>
    </row>
    <row r="323" spans="1:9">
      <c r="B323" s="160" t="s">
        <v>223</v>
      </c>
      <c r="C323" s="160"/>
      <c r="D323" s="160"/>
      <c r="E323" s="160"/>
      <c r="F323" s="160"/>
      <c r="G323" s="160"/>
      <c r="H323" s="160"/>
      <c r="I323" s="160"/>
    </row>
    <row r="324" spans="1:9">
      <c r="B324" s="32" t="s">
        <v>260</v>
      </c>
      <c r="C324" s="162"/>
      <c r="D324" s="162"/>
      <c r="E324" s="162"/>
      <c r="F324" s="162"/>
      <c r="G324" s="162"/>
      <c r="H324" s="162"/>
      <c r="I324" s="162"/>
    </row>
    <row r="325" spans="1:9">
      <c r="B325" s="1" t="s">
        <v>224</v>
      </c>
      <c r="C325" s="1" t="s">
        <v>259</v>
      </c>
      <c r="D325" s="32"/>
      <c r="E325" s="32"/>
      <c r="F325" s="32"/>
      <c r="G325" s="32"/>
      <c r="H325" s="32"/>
      <c r="I325" s="32"/>
    </row>
    <row r="326" spans="1:9">
      <c r="B326" s="1" t="s">
        <v>225</v>
      </c>
      <c r="C326" s="1" t="s">
        <v>392</v>
      </c>
      <c r="D326" s="32"/>
      <c r="E326" s="32"/>
      <c r="F326" s="32"/>
      <c r="G326" s="32"/>
      <c r="H326" s="32"/>
      <c r="I326" s="32"/>
    </row>
    <row r="327" spans="1:9">
      <c r="B327" s="1" t="s">
        <v>226</v>
      </c>
      <c r="C327" s="1" t="s">
        <v>392</v>
      </c>
      <c r="D327" s="32"/>
      <c r="E327" s="32"/>
      <c r="F327" s="32"/>
      <c r="G327" s="32"/>
      <c r="H327" s="32"/>
      <c r="I327" s="32"/>
    </row>
    <row r="328" spans="1:9">
      <c r="B328" s="1" t="s">
        <v>227</v>
      </c>
      <c r="C328" s="1" t="s">
        <v>228</v>
      </c>
      <c r="D328" s="32"/>
      <c r="E328" s="32"/>
      <c r="F328" s="32"/>
      <c r="G328" s="32"/>
      <c r="H328" s="32"/>
      <c r="I328" s="32"/>
    </row>
    <row r="329" spans="1:9">
      <c r="H329" s="1"/>
      <c r="I329" s="1"/>
    </row>
    <row r="330" spans="1:9">
      <c r="A330" s="33"/>
      <c r="B330" s="163" t="s">
        <v>229</v>
      </c>
      <c r="C330" s="164"/>
      <c r="D330" s="164"/>
      <c r="E330" s="164"/>
      <c r="F330" s="164"/>
      <c r="G330" s="164"/>
      <c r="H330" s="164"/>
      <c r="I330" s="165"/>
    </row>
    <row r="331" spans="1:9">
      <c r="A331" s="34"/>
      <c r="B331" s="456" t="s">
        <v>230</v>
      </c>
      <c r="C331" s="456" t="s">
        <v>231</v>
      </c>
      <c r="D331" s="456" t="s">
        <v>232</v>
      </c>
      <c r="E331" s="456" t="s">
        <v>233</v>
      </c>
      <c r="F331" s="456" t="s">
        <v>234</v>
      </c>
      <c r="G331" s="456" t="s">
        <v>189</v>
      </c>
      <c r="H331" s="456" t="s">
        <v>235</v>
      </c>
      <c r="I331" s="456" t="s">
        <v>306</v>
      </c>
    </row>
    <row r="332" spans="1:9">
      <c r="A332" s="34"/>
      <c r="B332" s="458"/>
      <c r="C332" s="457"/>
      <c r="D332" s="457"/>
      <c r="E332" s="457"/>
      <c r="F332" s="457"/>
      <c r="G332" s="457"/>
      <c r="H332" s="457"/>
      <c r="I332" s="457"/>
    </row>
    <row r="333" spans="1:9">
      <c r="B333" s="35" t="s">
        <v>283</v>
      </c>
      <c r="C333" s="37">
        <v>22810</v>
      </c>
      <c r="D333" s="38" t="s">
        <v>305</v>
      </c>
      <c r="E333" s="36">
        <v>22810</v>
      </c>
      <c r="F333" s="36">
        <v>100000</v>
      </c>
      <c r="G333" s="37">
        <v>1258600000</v>
      </c>
      <c r="H333" s="39">
        <v>5.0344E-2</v>
      </c>
      <c r="I333" s="39">
        <v>5.0688888888888887E-2</v>
      </c>
    </row>
    <row r="334" spans="1:9">
      <c r="B334" s="40" t="s">
        <v>284</v>
      </c>
      <c r="C334" s="42">
        <v>22810</v>
      </c>
      <c r="D334" s="43" t="s">
        <v>305</v>
      </c>
      <c r="E334" s="41">
        <v>22810</v>
      </c>
      <c r="F334" s="41">
        <v>100000</v>
      </c>
      <c r="G334" s="42">
        <v>1258600000</v>
      </c>
      <c r="H334" s="44">
        <v>5.0344E-2</v>
      </c>
      <c r="I334" s="44">
        <v>5.0688888888888887E-2</v>
      </c>
    </row>
    <row r="335" spans="1:9">
      <c r="B335" s="40" t="s">
        <v>285</v>
      </c>
      <c r="C335" s="42">
        <v>381570</v>
      </c>
      <c r="D335" s="43" t="s">
        <v>305</v>
      </c>
      <c r="E335" s="41">
        <v>381570</v>
      </c>
      <c r="F335" s="41">
        <v>100000</v>
      </c>
      <c r="G335" s="42">
        <v>21224200000</v>
      </c>
      <c r="H335" s="44">
        <v>0.84896799999999994</v>
      </c>
      <c r="I335" s="44">
        <v>0.84793333333333332</v>
      </c>
    </row>
    <row r="336" spans="1:9">
      <c r="B336" s="176" t="s">
        <v>27</v>
      </c>
      <c r="C336" s="177">
        <v>22810</v>
      </c>
      <c r="D336" s="178" t="s">
        <v>305</v>
      </c>
      <c r="E336" s="179">
        <v>22810</v>
      </c>
      <c r="F336" s="179">
        <v>100000</v>
      </c>
      <c r="G336" s="177">
        <v>1258600000</v>
      </c>
      <c r="H336" s="180">
        <v>5.0344E-2</v>
      </c>
      <c r="I336" s="180">
        <v>5.0688888888888887E-2</v>
      </c>
    </row>
    <row r="337" spans="1:11">
      <c r="A337" s="33"/>
      <c r="B337" s="22" t="s">
        <v>180</v>
      </c>
      <c r="C337" s="184">
        <f>SUM(C333:C336)</f>
        <v>450000</v>
      </c>
      <c r="D337" s="161"/>
      <c r="E337" s="184">
        <f>SUM(E333:E336)</f>
        <v>450000</v>
      </c>
      <c r="F337" s="23"/>
      <c r="G337" s="181">
        <f>SUM(G333:G336)</f>
        <v>25000000000</v>
      </c>
      <c r="H337" s="183">
        <f>SUM(H333:H336)</f>
        <v>1</v>
      </c>
      <c r="I337" s="182">
        <f>SUM(I333:I336)</f>
        <v>1</v>
      </c>
    </row>
    <row r="338" spans="1:11">
      <c r="H338" s="1"/>
      <c r="I338" s="1"/>
    </row>
    <row r="339" spans="1:11">
      <c r="A339" s="2"/>
      <c r="B339" s="453" t="s">
        <v>236</v>
      </c>
      <c r="C339" s="453"/>
      <c r="D339" s="453"/>
      <c r="E339" s="453"/>
      <c r="F339" s="453"/>
      <c r="G339" s="453"/>
      <c r="H339" s="453"/>
      <c r="I339" s="1"/>
    </row>
    <row r="340" spans="1:11">
      <c r="B340" s="450" t="s">
        <v>1</v>
      </c>
      <c r="C340" s="450"/>
      <c r="D340" s="450"/>
      <c r="E340" s="450"/>
      <c r="F340" s="450"/>
      <c r="G340" s="450"/>
      <c r="H340" s="450"/>
      <c r="I340" s="450"/>
    </row>
    <row r="341" spans="1:11">
      <c r="B341" s="459" t="s">
        <v>408</v>
      </c>
      <c r="C341" s="459"/>
      <c r="D341" s="459"/>
      <c r="E341" s="459"/>
      <c r="F341" s="459"/>
      <c r="G341" s="459"/>
      <c r="H341" s="459"/>
      <c r="I341" s="1"/>
    </row>
    <row r="342" spans="1:11">
      <c r="B342" s="448" t="s">
        <v>316</v>
      </c>
      <c r="C342" s="448"/>
      <c r="D342" s="448"/>
      <c r="E342" s="448"/>
      <c r="F342" s="448"/>
      <c r="G342" s="448"/>
      <c r="H342" s="448"/>
      <c r="I342" s="1"/>
    </row>
    <row r="343" spans="1:11">
      <c r="H343" s="1"/>
      <c r="I343" s="1"/>
    </row>
    <row r="344" spans="1:11" ht="45">
      <c r="B344" s="3" t="s">
        <v>154</v>
      </c>
      <c r="C344" s="15" t="s">
        <v>237</v>
      </c>
      <c r="D344" s="15" t="s">
        <v>354</v>
      </c>
      <c r="E344" s="7" t="s">
        <v>238</v>
      </c>
      <c r="F344" s="15" t="s">
        <v>239</v>
      </c>
      <c r="G344" s="7" t="s">
        <v>240</v>
      </c>
      <c r="H344" s="7" t="s">
        <v>241</v>
      </c>
      <c r="I344" s="221" t="s">
        <v>242</v>
      </c>
    </row>
    <row r="345" spans="1:11">
      <c r="B345" s="16" t="s">
        <v>243</v>
      </c>
      <c r="C345" s="17"/>
      <c r="D345" s="17"/>
      <c r="E345" s="18"/>
      <c r="F345" s="17"/>
      <c r="G345" s="4"/>
      <c r="H345" s="4"/>
      <c r="I345" s="222"/>
    </row>
    <row r="346" spans="1:11">
      <c r="B346" s="399" t="s">
        <v>415</v>
      </c>
      <c r="C346" s="19" t="s">
        <v>416</v>
      </c>
      <c r="D346" s="19"/>
      <c r="E346" s="223">
        <v>6391809808</v>
      </c>
      <c r="F346" s="223">
        <v>6391809808</v>
      </c>
      <c r="G346" s="224">
        <v>500000</v>
      </c>
      <c r="H346" s="223">
        <v>6391809808</v>
      </c>
      <c r="I346" s="398"/>
      <c r="J346" s="344"/>
      <c r="K346" s="344"/>
    </row>
    <row r="347" spans="1:11">
      <c r="B347" s="399" t="s">
        <v>417</v>
      </c>
      <c r="C347" s="225" t="s">
        <v>418</v>
      </c>
      <c r="D347" s="19"/>
      <c r="E347" s="226">
        <v>4987527397</v>
      </c>
      <c r="F347" s="223">
        <v>4987527397</v>
      </c>
      <c r="G347" s="224">
        <v>1000000</v>
      </c>
      <c r="H347" s="223">
        <v>4987527397</v>
      </c>
      <c r="I347" s="398">
        <v>47491</v>
      </c>
    </row>
    <row r="348" spans="1:11">
      <c r="B348" s="399" t="s">
        <v>417</v>
      </c>
      <c r="C348" s="225" t="s">
        <v>418</v>
      </c>
      <c r="D348" s="19"/>
      <c r="E348" s="226">
        <v>10115068493</v>
      </c>
      <c r="F348" s="223">
        <v>10115068493</v>
      </c>
      <c r="G348" s="224">
        <v>1000000</v>
      </c>
      <c r="H348" s="223">
        <v>10115068493</v>
      </c>
      <c r="I348" s="398">
        <v>46714</v>
      </c>
    </row>
    <row r="349" spans="1:11">
      <c r="B349" s="399" t="s">
        <v>417</v>
      </c>
      <c r="C349" s="225" t="s">
        <v>418</v>
      </c>
      <c r="D349" s="19"/>
      <c r="E349" s="226">
        <v>255393836</v>
      </c>
      <c r="F349" s="223">
        <v>255393836</v>
      </c>
      <c r="G349" s="224">
        <v>1000000</v>
      </c>
      <c r="H349" s="223">
        <v>255393836</v>
      </c>
      <c r="I349" s="398">
        <v>45946</v>
      </c>
    </row>
    <row r="350" spans="1:11">
      <c r="B350" s="399" t="s">
        <v>417</v>
      </c>
      <c r="C350" s="225" t="s">
        <v>436</v>
      </c>
      <c r="D350" s="19"/>
      <c r="E350" s="226">
        <v>639078575</v>
      </c>
      <c r="F350" s="223">
        <v>639078575</v>
      </c>
      <c r="G350" s="224">
        <v>1000000</v>
      </c>
      <c r="H350" s="223">
        <v>639078575</v>
      </c>
      <c r="I350" s="398">
        <v>48397</v>
      </c>
    </row>
    <row r="351" spans="1:11">
      <c r="B351" s="399" t="s">
        <v>417</v>
      </c>
      <c r="C351" s="225" t="s">
        <v>437</v>
      </c>
      <c r="D351" s="19"/>
      <c r="E351" s="226">
        <v>1255134795</v>
      </c>
      <c r="F351" s="223">
        <v>1255134795</v>
      </c>
      <c r="G351" s="224">
        <v>1000000</v>
      </c>
      <c r="H351" s="223">
        <v>1255134795</v>
      </c>
      <c r="I351" s="398">
        <v>47358</v>
      </c>
    </row>
    <row r="352" spans="1:11">
      <c r="B352" s="399" t="s">
        <v>417</v>
      </c>
      <c r="C352" s="225" t="s">
        <v>438</v>
      </c>
      <c r="D352" s="19"/>
      <c r="E352" s="226">
        <v>2450000000</v>
      </c>
      <c r="F352" s="223">
        <v>2450000000</v>
      </c>
      <c r="G352" s="224">
        <v>1000000</v>
      </c>
      <c r="H352" s="223">
        <v>2450000000</v>
      </c>
      <c r="I352" s="398">
        <v>47238</v>
      </c>
    </row>
    <row r="353" spans="2:9">
      <c r="B353" s="399" t="s">
        <v>420</v>
      </c>
      <c r="C353" s="225" t="s">
        <v>439</v>
      </c>
      <c r="D353" s="19"/>
      <c r="E353" s="226">
        <v>299226178</v>
      </c>
      <c r="F353" s="223">
        <v>299226178</v>
      </c>
      <c r="G353" s="224">
        <v>1000000</v>
      </c>
      <c r="H353" s="223">
        <v>299226178</v>
      </c>
      <c r="I353" s="398">
        <v>46871</v>
      </c>
    </row>
    <row r="354" spans="2:9">
      <c r="B354" s="399" t="s">
        <v>420</v>
      </c>
      <c r="C354" s="225" t="s">
        <v>421</v>
      </c>
      <c r="D354" s="19"/>
      <c r="E354" s="226">
        <v>906287671</v>
      </c>
      <c r="F354" s="223">
        <v>906287671</v>
      </c>
      <c r="G354" s="224">
        <v>1000000</v>
      </c>
      <c r="H354" s="223">
        <v>906287671</v>
      </c>
      <c r="I354" s="398">
        <v>46811</v>
      </c>
    </row>
    <row r="355" spans="2:9">
      <c r="B355" s="399" t="s">
        <v>420</v>
      </c>
      <c r="C355" s="225" t="s">
        <v>440</v>
      </c>
      <c r="D355" s="421"/>
      <c r="E355" s="226">
        <v>1492194218</v>
      </c>
      <c r="F355" s="223">
        <v>1492194218</v>
      </c>
      <c r="G355" s="224">
        <v>1000000</v>
      </c>
      <c r="H355" s="223">
        <v>1492194218</v>
      </c>
      <c r="I355" s="398">
        <v>46959</v>
      </c>
    </row>
    <row r="356" spans="2:9">
      <c r="B356" s="399" t="s">
        <v>420</v>
      </c>
      <c r="C356" s="225" t="s">
        <v>422</v>
      </c>
      <c r="D356" s="421"/>
      <c r="E356" s="226">
        <v>2246832877</v>
      </c>
      <c r="F356" s="223">
        <v>2246832875</v>
      </c>
      <c r="G356" s="224">
        <v>1000000</v>
      </c>
      <c r="H356" s="223">
        <v>2246832877</v>
      </c>
      <c r="I356" s="398">
        <v>47211</v>
      </c>
    </row>
    <row r="357" spans="2:9">
      <c r="B357" s="460" t="s">
        <v>355</v>
      </c>
      <c r="C357" s="461"/>
      <c r="D357" s="29"/>
      <c r="E357" s="228">
        <f>SUM(E346:E356)</f>
        <v>31038553848</v>
      </c>
      <c r="F357" s="228">
        <f>SUM(F346:F356)</f>
        <v>31038553846</v>
      </c>
      <c r="G357" s="25"/>
      <c r="H357" s="24"/>
      <c r="I357" s="229"/>
    </row>
    <row r="358" spans="2:9">
      <c r="B358" s="227"/>
      <c r="C358" s="29"/>
      <c r="D358" s="29"/>
      <c r="E358" s="228"/>
      <c r="F358" s="228"/>
      <c r="G358" s="25"/>
      <c r="H358" s="24"/>
      <c r="I358" s="229"/>
    </row>
    <row r="359" spans="2:9">
      <c r="B359" s="399" t="s">
        <v>417</v>
      </c>
      <c r="C359" s="225" t="s">
        <v>441</v>
      </c>
      <c r="D359" s="19"/>
      <c r="E359" s="230">
        <v>50126.93</v>
      </c>
      <c r="F359" s="230">
        <v>50126.93</v>
      </c>
      <c r="G359" s="28">
        <v>1000</v>
      </c>
      <c r="H359" s="230">
        <v>50126.93</v>
      </c>
      <c r="I359" s="20">
        <v>48382</v>
      </c>
    </row>
    <row r="360" spans="2:9">
      <c r="B360" s="399" t="s">
        <v>417</v>
      </c>
      <c r="C360" s="225" t="s">
        <v>441</v>
      </c>
      <c r="D360" s="19"/>
      <c r="E360" s="230">
        <v>153555.62</v>
      </c>
      <c r="F360" s="230">
        <v>153555.62</v>
      </c>
      <c r="G360" s="28">
        <v>1000</v>
      </c>
      <c r="H360" s="230">
        <v>153555.62</v>
      </c>
      <c r="I360" s="20">
        <v>48746</v>
      </c>
    </row>
    <row r="361" spans="2:9">
      <c r="B361" s="399" t="s">
        <v>417</v>
      </c>
      <c r="C361" s="225" t="s">
        <v>441</v>
      </c>
      <c r="D361" s="19"/>
      <c r="E361" s="231">
        <v>267840.81</v>
      </c>
      <c r="F361" s="231">
        <v>267840.81</v>
      </c>
      <c r="G361" s="28">
        <v>1000</v>
      </c>
      <c r="H361" s="231">
        <v>267840.81</v>
      </c>
      <c r="I361" s="20">
        <v>48017</v>
      </c>
    </row>
    <row r="362" spans="2:9">
      <c r="B362" s="399" t="s">
        <v>417</v>
      </c>
      <c r="C362" s="225" t="s">
        <v>441</v>
      </c>
      <c r="D362" s="19"/>
      <c r="E362" s="232">
        <v>5058.01</v>
      </c>
      <c r="F362" s="233">
        <v>5058.01</v>
      </c>
      <c r="G362" s="28">
        <v>1000</v>
      </c>
      <c r="H362" s="233">
        <v>5058.01</v>
      </c>
      <c r="I362" s="20">
        <v>47694</v>
      </c>
    </row>
    <row r="363" spans="2:9">
      <c r="B363" s="399" t="s">
        <v>417</v>
      </c>
      <c r="C363" s="225" t="s">
        <v>441</v>
      </c>
      <c r="D363" s="19"/>
      <c r="E363" s="232">
        <v>400803.53</v>
      </c>
      <c r="F363" s="232">
        <v>400803.53</v>
      </c>
      <c r="G363" s="28">
        <v>1000</v>
      </c>
      <c r="H363" s="232">
        <v>400803.53</v>
      </c>
      <c r="I363" s="20">
        <v>48240</v>
      </c>
    </row>
    <row r="364" spans="2:9">
      <c r="B364" s="399" t="s">
        <v>417</v>
      </c>
      <c r="C364" s="225" t="s">
        <v>418</v>
      </c>
      <c r="D364" s="19"/>
      <c r="E364" s="230">
        <v>41305.68</v>
      </c>
      <c r="F364" s="230">
        <v>41305.68</v>
      </c>
      <c r="G364" s="28">
        <v>1000</v>
      </c>
      <c r="H364" s="230">
        <v>41305.68</v>
      </c>
      <c r="I364" s="20">
        <v>47297</v>
      </c>
    </row>
    <row r="365" spans="2:9">
      <c r="B365" s="399" t="s">
        <v>417</v>
      </c>
      <c r="C365" s="408" t="s">
        <v>442</v>
      </c>
      <c r="D365" s="225" t="s">
        <v>442</v>
      </c>
      <c r="E365" s="230">
        <v>304528.77</v>
      </c>
      <c r="F365" s="409">
        <v>304528.77</v>
      </c>
      <c r="G365" s="28">
        <v>1000</v>
      </c>
      <c r="H365" s="26">
        <v>304528.77</v>
      </c>
      <c r="I365" s="20">
        <v>47588</v>
      </c>
    </row>
    <row r="366" spans="2:9">
      <c r="B366" s="399" t="s">
        <v>419</v>
      </c>
      <c r="C366" s="408" t="s">
        <v>422</v>
      </c>
      <c r="D366" s="410"/>
      <c r="E366" s="409">
        <v>64068.38</v>
      </c>
      <c r="F366" s="409">
        <v>64068.38</v>
      </c>
      <c r="G366" s="28">
        <v>1000</v>
      </c>
      <c r="H366" s="409">
        <v>64068.38</v>
      </c>
      <c r="I366" s="20">
        <v>47753</v>
      </c>
    </row>
    <row r="367" spans="2:9">
      <c r="B367" s="399" t="s">
        <v>419</v>
      </c>
      <c r="C367" s="408" t="s">
        <v>422</v>
      </c>
      <c r="D367" s="410"/>
      <c r="E367" s="409">
        <v>270000</v>
      </c>
      <c r="F367" s="409">
        <v>270000</v>
      </c>
      <c r="G367" s="28">
        <v>1000</v>
      </c>
      <c r="H367" s="409">
        <v>270000</v>
      </c>
      <c r="I367" s="20">
        <v>48208</v>
      </c>
    </row>
    <row r="368" spans="2:9">
      <c r="B368" s="399" t="s">
        <v>420</v>
      </c>
      <c r="C368" s="408" t="s">
        <v>422</v>
      </c>
      <c r="D368" s="410"/>
      <c r="E368" s="409">
        <v>60540.49</v>
      </c>
      <c r="F368" s="409">
        <v>60540.49</v>
      </c>
      <c r="G368" s="28">
        <v>1000</v>
      </c>
      <c r="H368" s="409">
        <v>60540.49</v>
      </c>
      <c r="I368" s="20">
        <v>47346</v>
      </c>
    </row>
    <row r="369" spans="1:9">
      <c r="B369" s="460" t="s">
        <v>355</v>
      </c>
      <c r="C369" s="461"/>
      <c r="D369" s="29"/>
      <c r="E369" s="26"/>
      <c r="F369" s="27">
        <f>SUM(F359:F368)</f>
        <v>1617828.22</v>
      </c>
      <c r="G369" s="28"/>
      <c r="H369" s="26"/>
      <c r="I369" s="20"/>
    </row>
    <row r="370" spans="1:9">
      <c r="B370" s="460" t="s">
        <v>356</v>
      </c>
      <c r="C370" s="461"/>
      <c r="D370" s="29"/>
      <c r="E370" s="24"/>
      <c r="F370" s="211">
        <v>7002.41</v>
      </c>
      <c r="G370" s="25"/>
      <c r="H370" s="24"/>
      <c r="I370" s="229"/>
    </row>
    <row r="371" spans="1:9">
      <c r="B371" s="460"/>
      <c r="C371" s="461" t="s">
        <v>357</v>
      </c>
      <c r="D371" s="29"/>
      <c r="E371" s="24"/>
      <c r="F371" s="24">
        <f>+F369*F370</f>
        <v>11328696506.010201</v>
      </c>
      <c r="G371" s="25"/>
      <c r="H371" s="24"/>
      <c r="I371" s="229"/>
    </row>
    <row r="372" spans="1:9">
      <c r="B372" s="470" t="s">
        <v>409</v>
      </c>
      <c r="C372" s="471"/>
      <c r="D372" s="234"/>
      <c r="E372" s="30"/>
      <c r="F372" s="30">
        <f>+F357+F371</f>
        <v>42367250352.010201</v>
      </c>
      <c r="G372" s="235"/>
      <c r="H372" s="31"/>
      <c r="I372" s="236"/>
    </row>
    <row r="373" spans="1:9">
      <c r="B373" s="470" t="s">
        <v>353</v>
      </c>
      <c r="C373" s="471"/>
      <c r="D373" s="234"/>
      <c r="E373" s="30"/>
      <c r="F373" s="30">
        <v>38681088711</v>
      </c>
      <c r="G373" s="235"/>
      <c r="H373" s="31"/>
      <c r="I373" s="236"/>
    </row>
    <row r="374" spans="1:9">
      <c r="B374" s="16" t="s">
        <v>358</v>
      </c>
      <c r="C374" s="17"/>
      <c r="D374" s="17"/>
      <c r="E374" s="18"/>
      <c r="F374" s="17"/>
      <c r="G374" s="4"/>
      <c r="H374" s="4"/>
      <c r="I374" s="222"/>
    </row>
    <row r="375" spans="1:9">
      <c r="B375" s="462" t="s">
        <v>359</v>
      </c>
      <c r="C375" s="463"/>
      <c r="D375" s="463"/>
      <c r="E375" s="463"/>
      <c r="F375" s="463"/>
      <c r="G375" s="463"/>
      <c r="H375" s="463"/>
      <c r="I375" s="464"/>
    </row>
    <row r="376" spans="1:9">
      <c r="B376" s="465"/>
      <c r="C376" s="451"/>
      <c r="D376" s="451"/>
      <c r="E376" s="451"/>
      <c r="F376" s="451"/>
      <c r="G376" s="451"/>
      <c r="H376" s="451"/>
      <c r="I376" s="466"/>
    </row>
    <row r="377" spans="1:9">
      <c r="B377" s="465"/>
      <c r="C377" s="451"/>
      <c r="D377" s="451"/>
      <c r="E377" s="451"/>
      <c r="F377" s="451"/>
      <c r="G377" s="451"/>
      <c r="H377" s="451"/>
      <c r="I377" s="466"/>
    </row>
    <row r="378" spans="1:9">
      <c r="B378" s="465"/>
      <c r="C378" s="451"/>
      <c r="D378" s="451"/>
      <c r="E378" s="451"/>
      <c r="F378" s="451"/>
      <c r="G378" s="451"/>
      <c r="H378" s="451"/>
      <c r="I378" s="466"/>
    </row>
    <row r="379" spans="1:9" ht="8.25" customHeight="1">
      <c r="B379" s="465"/>
      <c r="C379" s="451"/>
      <c r="D379" s="451"/>
      <c r="E379" s="451"/>
      <c r="F379" s="451"/>
      <c r="G379" s="451"/>
      <c r="H379" s="451"/>
      <c r="I379" s="466"/>
    </row>
    <row r="380" spans="1:9" hidden="1">
      <c r="B380" s="467"/>
      <c r="C380" s="468"/>
      <c r="D380" s="468"/>
      <c r="E380" s="468"/>
      <c r="F380" s="468"/>
      <c r="G380" s="468"/>
      <c r="H380" s="468"/>
      <c r="I380" s="469"/>
    </row>
    <row r="381" spans="1:9">
      <c r="B381" s="470" t="str">
        <f>+B372</f>
        <v>Saldo al 30/09/2025</v>
      </c>
      <c r="C381" s="471"/>
      <c r="D381" s="234"/>
      <c r="E381" s="30">
        <v>0</v>
      </c>
      <c r="F381" s="30">
        <v>0</v>
      </c>
      <c r="G381" s="31"/>
      <c r="H381" s="31"/>
      <c r="I381" s="236"/>
    </row>
    <row r="382" spans="1:9">
      <c r="B382" s="470" t="str">
        <f>+B373</f>
        <v>Saldo al 31/12/2024</v>
      </c>
      <c r="C382" s="471"/>
      <c r="D382" s="234"/>
      <c r="E382" s="30">
        <v>0</v>
      </c>
      <c r="F382" s="30">
        <v>0</v>
      </c>
      <c r="G382" s="31"/>
      <c r="H382" s="31"/>
      <c r="I382" s="236"/>
    </row>
    <row r="383" spans="1:9">
      <c r="H383" s="1"/>
      <c r="I383" s="1"/>
    </row>
    <row r="384" spans="1:9">
      <c r="A384" s="2"/>
      <c r="B384" s="159" t="s">
        <v>244</v>
      </c>
      <c r="C384" s="159"/>
      <c r="D384" s="159"/>
      <c r="E384" s="159"/>
      <c r="F384" s="159"/>
    </row>
    <row r="385" spans="1:13">
      <c r="B385" s="158" t="s">
        <v>1</v>
      </c>
      <c r="C385" s="158"/>
      <c r="D385" s="158"/>
      <c r="E385" s="158"/>
      <c r="F385" s="158"/>
    </row>
    <row r="386" spans="1:13">
      <c r="B386" s="166" t="s">
        <v>312</v>
      </c>
      <c r="C386" s="166"/>
      <c r="D386" s="166"/>
      <c r="E386" s="166"/>
      <c r="F386" s="166"/>
    </row>
    <row r="387" spans="1:13">
      <c r="B387" s="185">
        <v>45930</v>
      </c>
      <c r="C387" s="166"/>
      <c r="D387" s="166"/>
      <c r="E387" s="166"/>
      <c r="F387" s="166"/>
    </row>
    <row r="389" spans="1:13" ht="30">
      <c r="B389" s="200" t="s">
        <v>307</v>
      </c>
      <c r="C389" s="5" t="s">
        <v>308</v>
      </c>
      <c r="D389" s="6" t="s">
        <v>309</v>
      </c>
      <c r="E389" s="5" t="s">
        <v>310</v>
      </c>
      <c r="F389" s="7" t="s">
        <v>311</v>
      </c>
    </row>
    <row r="390" spans="1:13">
      <c r="B390" s="411">
        <v>45777</v>
      </c>
      <c r="C390" s="201" t="s">
        <v>423</v>
      </c>
      <c r="D390" s="201">
        <v>15067808</v>
      </c>
      <c r="E390" s="201">
        <v>15323963</v>
      </c>
      <c r="F390" s="202">
        <v>46136</v>
      </c>
    </row>
    <row r="391" spans="1:13">
      <c r="B391" s="411">
        <v>45811</v>
      </c>
      <c r="C391" s="201" t="s">
        <v>424</v>
      </c>
      <c r="D391" s="201">
        <v>77620219</v>
      </c>
      <c r="E391" s="201">
        <v>77612095</v>
      </c>
      <c r="F391" s="202">
        <v>46057</v>
      </c>
    </row>
    <row r="392" spans="1:13">
      <c r="B392" s="411">
        <v>45811</v>
      </c>
      <c r="C392" s="201" t="s">
        <v>425</v>
      </c>
      <c r="D392" s="201">
        <v>23737481</v>
      </c>
      <c r="E392" s="201">
        <v>23048805</v>
      </c>
      <c r="F392" s="202">
        <v>46085</v>
      </c>
    </row>
    <row r="393" spans="1:13">
      <c r="B393" s="411">
        <v>45818</v>
      </c>
      <c r="C393" s="201" t="s">
        <v>426</v>
      </c>
      <c r="D393" s="201">
        <v>10111781</v>
      </c>
      <c r="E393" s="201">
        <v>10141305</v>
      </c>
      <c r="F393" s="202">
        <v>46000</v>
      </c>
    </row>
    <row r="394" spans="1:13">
      <c r="B394" s="411">
        <v>45818</v>
      </c>
      <c r="C394" s="201" t="s">
        <v>427</v>
      </c>
      <c r="D394" s="201">
        <v>10153329</v>
      </c>
      <c r="E394" s="201">
        <v>10143083</v>
      </c>
      <c r="F394" s="202">
        <v>46000</v>
      </c>
    </row>
    <row r="395" spans="1:13">
      <c r="B395" s="11">
        <f>+B387</f>
        <v>45930</v>
      </c>
      <c r="C395" s="201"/>
      <c r="D395" s="201"/>
      <c r="E395" s="203">
        <f>SUM(E390:E394)</f>
        <v>136269251</v>
      </c>
      <c r="F395" s="201"/>
    </row>
    <row r="396" spans="1:13">
      <c r="B396" s="11">
        <v>45657</v>
      </c>
      <c r="C396" s="12"/>
      <c r="D396" s="12"/>
      <c r="E396" s="12">
        <v>272588657</v>
      </c>
      <c r="F396" s="12"/>
    </row>
    <row r="398" spans="1:13">
      <c r="A398" s="2"/>
      <c r="B398" s="159" t="s">
        <v>313</v>
      </c>
      <c r="C398" s="159"/>
      <c r="D398" s="159"/>
      <c r="E398" s="159"/>
      <c r="F398" s="159"/>
      <c r="G398" s="159"/>
      <c r="H398" s="159"/>
      <c r="I398" s="159"/>
      <c r="J398" s="159"/>
      <c r="K398" s="159"/>
      <c r="L398" s="159"/>
      <c r="M398" s="159"/>
    </row>
    <row r="399" spans="1:13">
      <c r="B399" s="158" t="s">
        <v>1</v>
      </c>
      <c r="C399" s="158"/>
      <c r="D399" s="158"/>
      <c r="E399" s="158"/>
      <c r="F399" s="158"/>
      <c r="G399" s="158"/>
      <c r="H399" s="158"/>
      <c r="I399" s="158"/>
      <c r="J399" s="158"/>
      <c r="K399" s="158"/>
      <c r="L399" s="158"/>
      <c r="M399" s="158"/>
    </row>
    <row r="400" spans="1:13">
      <c r="B400" s="166" t="s">
        <v>410</v>
      </c>
      <c r="C400" s="166"/>
      <c r="D400" s="166"/>
      <c r="E400" s="166"/>
      <c r="F400" s="166"/>
      <c r="G400" s="166"/>
      <c r="H400" s="166"/>
      <c r="I400" s="166"/>
      <c r="J400" s="166"/>
      <c r="K400" s="166"/>
      <c r="L400" s="166"/>
      <c r="M400" s="166"/>
    </row>
    <row r="401" spans="2:13">
      <c r="H401" s="1"/>
      <c r="I401" s="1"/>
      <c r="J401" s="1"/>
      <c r="K401" s="1"/>
    </row>
    <row r="402" spans="2:13">
      <c r="B402" s="472" t="s">
        <v>126</v>
      </c>
      <c r="C402" s="167" t="s">
        <v>245</v>
      </c>
      <c r="D402" s="168"/>
      <c r="E402" s="168"/>
      <c r="F402" s="168"/>
      <c r="G402" s="169"/>
      <c r="H402" s="170" t="s">
        <v>246</v>
      </c>
      <c r="I402" s="171"/>
      <c r="J402" s="171"/>
      <c r="K402" s="171"/>
      <c r="L402" s="172"/>
      <c r="M402" s="473" t="s">
        <v>247</v>
      </c>
    </row>
    <row r="403" spans="2:13" ht="45">
      <c r="B403" s="472"/>
      <c r="C403" s="5" t="s">
        <v>248</v>
      </c>
      <c r="D403" s="6" t="s">
        <v>249</v>
      </c>
      <c r="E403" s="5" t="s">
        <v>250</v>
      </c>
      <c r="F403" s="7" t="s">
        <v>251</v>
      </c>
      <c r="G403" s="7" t="s">
        <v>252</v>
      </c>
      <c r="H403" s="7" t="s">
        <v>253</v>
      </c>
      <c r="I403" s="7" t="s">
        <v>249</v>
      </c>
      <c r="J403" s="7" t="s">
        <v>250</v>
      </c>
      <c r="K403" s="7" t="s">
        <v>254</v>
      </c>
      <c r="L403" s="7" t="s">
        <v>255</v>
      </c>
      <c r="M403" s="474"/>
    </row>
    <row r="404" spans="2:13">
      <c r="B404" s="8" t="s">
        <v>428</v>
      </c>
      <c r="C404" s="9">
        <v>642735976</v>
      </c>
      <c r="D404" s="9">
        <v>16620000</v>
      </c>
      <c r="E404" s="9">
        <v>0</v>
      </c>
      <c r="F404" s="10">
        <v>0</v>
      </c>
      <c r="G404" s="91">
        <v>659355976</v>
      </c>
      <c r="H404" s="10">
        <v>-496330900</v>
      </c>
      <c r="I404" s="10">
        <v>0</v>
      </c>
      <c r="J404" s="10">
        <v>0</v>
      </c>
      <c r="K404" s="10">
        <v>-52045833</v>
      </c>
      <c r="L404" s="91">
        <v>-548376733</v>
      </c>
      <c r="M404" s="91">
        <v>110979243</v>
      </c>
    </row>
    <row r="405" spans="2:13">
      <c r="B405" s="11">
        <v>45930</v>
      </c>
      <c r="C405" s="12">
        <f>+C404</f>
        <v>642735976</v>
      </c>
      <c r="D405" s="12">
        <f t="shared" ref="D405:M405" si="0">+D404</f>
        <v>16620000</v>
      </c>
      <c r="E405" s="12">
        <f t="shared" si="0"/>
        <v>0</v>
      </c>
      <c r="F405" s="12">
        <f t="shared" si="0"/>
        <v>0</v>
      </c>
      <c r="G405" s="12">
        <f t="shared" si="0"/>
        <v>659355976</v>
      </c>
      <c r="H405" s="12">
        <f t="shared" si="0"/>
        <v>-496330900</v>
      </c>
      <c r="I405" s="12">
        <f t="shared" si="0"/>
        <v>0</v>
      </c>
      <c r="J405" s="12">
        <f t="shared" si="0"/>
        <v>0</v>
      </c>
      <c r="K405" s="12">
        <f t="shared" si="0"/>
        <v>-52045833</v>
      </c>
      <c r="L405" s="12">
        <f t="shared" si="0"/>
        <v>-548376733</v>
      </c>
      <c r="M405" s="12">
        <f t="shared" si="0"/>
        <v>110979243</v>
      </c>
    </row>
    <row r="406" spans="2:13">
      <c r="B406" s="11">
        <v>45657</v>
      </c>
      <c r="C406" s="13">
        <v>611165095</v>
      </c>
      <c r="D406" s="13">
        <v>31570881</v>
      </c>
      <c r="E406" s="13">
        <v>0</v>
      </c>
      <c r="F406" s="13">
        <v>0</v>
      </c>
      <c r="G406" s="12">
        <v>642735976</v>
      </c>
      <c r="H406" s="13">
        <v>-450014668</v>
      </c>
      <c r="I406" s="13">
        <v>0</v>
      </c>
      <c r="J406" s="13">
        <v>0</v>
      </c>
      <c r="K406" s="13">
        <v>-46316232</v>
      </c>
      <c r="L406" s="12">
        <v>-496330900</v>
      </c>
      <c r="M406" s="13">
        <v>146405076</v>
      </c>
    </row>
    <row r="407" spans="2:13">
      <c r="H407" s="1"/>
      <c r="I407" s="1"/>
      <c r="J407" s="1"/>
      <c r="K407" s="1"/>
    </row>
    <row r="408" spans="2:13">
      <c r="B408" s="166" t="s">
        <v>451</v>
      </c>
      <c r="C408" s="166"/>
      <c r="D408" s="166"/>
      <c r="E408" s="166"/>
      <c r="F408" s="166"/>
      <c r="G408" s="166"/>
      <c r="H408" s="166"/>
      <c r="I408" s="166"/>
      <c r="J408" s="166"/>
      <c r="K408" s="166"/>
      <c r="L408" s="166"/>
      <c r="M408" s="166"/>
    </row>
    <row r="409" spans="2:13">
      <c r="H409" s="1"/>
      <c r="I409" s="1"/>
      <c r="J409" s="1"/>
      <c r="K409" s="1"/>
    </row>
    <row r="410" spans="2:13">
      <c r="B410" s="475" t="s">
        <v>371</v>
      </c>
      <c r="C410" s="477" t="s">
        <v>372</v>
      </c>
      <c r="D410" s="477"/>
      <c r="E410" s="477"/>
      <c r="F410" s="477"/>
      <c r="G410" s="477"/>
      <c r="H410" s="477" t="s">
        <v>246</v>
      </c>
      <c r="I410" s="477"/>
      <c r="J410" s="477"/>
      <c r="K410" s="477"/>
      <c r="L410" s="477"/>
      <c r="M410" s="478" t="s">
        <v>247</v>
      </c>
    </row>
    <row r="411" spans="2:13" ht="30">
      <c r="B411" s="476"/>
      <c r="C411" s="265" t="s">
        <v>373</v>
      </c>
      <c r="D411" s="266" t="s">
        <v>374</v>
      </c>
      <c r="E411" s="266" t="s">
        <v>375</v>
      </c>
      <c r="F411" s="265" t="s">
        <v>376</v>
      </c>
      <c r="G411" s="266" t="s">
        <v>377</v>
      </c>
      <c r="H411" s="264" t="s">
        <v>378</v>
      </c>
      <c r="I411" s="264" t="s">
        <v>374</v>
      </c>
      <c r="J411" s="267" t="s">
        <v>375</v>
      </c>
      <c r="K411" s="265" t="s">
        <v>379</v>
      </c>
      <c r="L411" s="267" t="s">
        <v>380</v>
      </c>
      <c r="M411" s="479"/>
    </row>
    <row r="412" spans="2:13">
      <c r="B412" s="269" t="s">
        <v>443</v>
      </c>
      <c r="C412" s="268">
        <v>491193237</v>
      </c>
      <c r="D412" s="268">
        <v>20776956</v>
      </c>
      <c r="E412" s="268">
        <v>0</v>
      </c>
      <c r="F412" s="268">
        <v>0</v>
      </c>
      <c r="G412" s="268">
        <v>511970193</v>
      </c>
      <c r="H412" s="269">
        <v>0</v>
      </c>
      <c r="I412" s="268">
        <v>0</v>
      </c>
      <c r="J412" s="268">
        <v>0</v>
      </c>
      <c r="K412" s="268">
        <v>-29644875</v>
      </c>
      <c r="L412" s="268">
        <v>-29644875</v>
      </c>
      <c r="M412" s="268">
        <v>482325318</v>
      </c>
    </row>
    <row r="413" spans="2:13">
      <c r="B413" s="270" t="s">
        <v>444</v>
      </c>
      <c r="C413" s="271">
        <v>377190909</v>
      </c>
      <c r="D413" s="271">
        <v>0</v>
      </c>
      <c r="E413" s="272">
        <v>0</v>
      </c>
      <c r="F413" s="271">
        <v>0</v>
      </c>
      <c r="G413" s="271">
        <v>377190909</v>
      </c>
      <c r="H413" s="271">
        <v>0</v>
      </c>
      <c r="I413" s="272">
        <v>0</v>
      </c>
      <c r="J413" s="271">
        <v>0</v>
      </c>
      <c r="K413" s="271">
        <v>-44005605</v>
      </c>
      <c r="L413" s="271">
        <v>-44005605</v>
      </c>
      <c r="M413" s="271">
        <v>333185304</v>
      </c>
    </row>
    <row r="414" spans="2:13">
      <c r="B414" s="270" t="s">
        <v>445</v>
      </c>
      <c r="C414" s="271">
        <v>26114909</v>
      </c>
      <c r="D414" s="271">
        <v>2527273</v>
      </c>
      <c r="E414" s="272">
        <v>0</v>
      </c>
      <c r="F414" s="271">
        <v>0</v>
      </c>
      <c r="G414" s="271">
        <v>28642182</v>
      </c>
      <c r="H414" s="271">
        <v>0</v>
      </c>
      <c r="I414" s="272">
        <v>0</v>
      </c>
      <c r="J414" s="271">
        <v>0</v>
      </c>
      <c r="K414" s="271">
        <v>-3917232</v>
      </c>
      <c r="L414" s="271">
        <v>-3917232</v>
      </c>
      <c r="M414" s="271">
        <v>24724950</v>
      </c>
    </row>
    <row r="415" spans="2:13">
      <c r="B415" s="270" t="s">
        <v>446</v>
      </c>
      <c r="C415" s="271">
        <v>3473636</v>
      </c>
      <c r="D415" s="271">
        <v>0</v>
      </c>
      <c r="E415" s="272">
        <v>0</v>
      </c>
      <c r="F415" s="271">
        <v>0</v>
      </c>
      <c r="G415" s="271">
        <v>3473636</v>
      </c>
      <c r="H415" s="271">
        <v>0</v>
      </c>
      <c r="I415" s="272">
        <v>0</v>
      </c>
      <c r="J415" s="271">
        <v>0</v>
      </c>
      <c r="K415" s="271">
        <v>-651303</v>
      </c>
      <c r="L415" s="271">
        <v>-651303</v>
      </c>
      <c r="M415" s="271">
        <v>2822333</v>
      </c>
    </row>
    <row r="416" spans="2:13">
      <c r="B416" s="11">
        <f>+B405</f>
        <v>45930</v>
      </c>
      <c r="C416" s="273">
        <f>SUM(C412:C415)</f>
        <v>897972691</v>
      </c>
      <c r="D416" s="273">
        <f t="shared" ref="D416:M416" si="1">SUM(D412:D415)</f>
        <v>23304229</v>
      </c>
      <c r="E416" s="273">
        <f t="shared" si="1"/>
        <v>0</v>
      </c>
      <c r="F416" s="273">
        <f t="shared" si="1"/>
        <v>0</v>
      </c>
      <c r="G416" s="273">
        <f t="shared" si="1"/>
        <v>921276920</v>
      </c>
      <c r="H416" s="273">
        <f t="shared" si="1"/>
        <v>0</v>
      </c>
      <c r="I416" s="273">
        <f t="shared" si="1"/>
        <v>0</v>
      </c>
      <c r="J416" s="273">
        <f t="shared" si="1"/>
        <v>0</v>
      </c>
      <c r="K416" s="273">
        <f t="shared" si="1"/>
        <v>-78219015</v>
      </c>
      <c r="L416" s="273">
        <f t="shared" si="1"/>
        <v>-78219015</v>
      </c>
      <c r="M416" s="273">
        <f t="shared" si="1"/>
        <v>843057905</v>
      </c>
    </row>
    <row r="417" spans="1:13">
      <c r="B417" s="11">
        <f>+B406</f>
        <v>45657</v>
      </c>
      <c r="C417" s="273">
        <v>0</v>
      </c>
      <c r="D417" s="273">
        <v>897972691</v>
      </c>
      <c r="E417" s="273">
        <v>0</v>
      </c>
      <c r="F417" s="273">
        <v>0</v>
      </c>
      <c r="G417" s="273">
        <v>897972691</v>
      </c>
      <c r="H417" s="273">
        <v>0</v>
      </c>
      <c r="I417" s="273">
        <v>0</v>
      </c>
      <c r="J417" s="273">
        <v>0</v>
      </c>
      <c r="K417" s="273">
        <v>0</v>
      </c>
      <c r="L417" s="273">
        <v>0</v>
      </c>
      <c r="M417" s="273">
        <v>897972691</v>
      </c>
    </row>
    <row r="418" spans="1:13">
      <c r="H418" s="1"/>
      <c r="I418" s="1"/>
      <c r="J418" s="1"/>
      <c r="K418" s="1"/>
    </row>
    <row r="419" spans="1:13">
      <c r="A419" s="2"/>
      <c r="B419" s="159" t="s">
        <v>322</v>
      </c>
      <c r="C419" s="159"/>
      <c r="D419" s="159"/>
      <c r="E419" s="159"/>
      <c r="F419" s="159"/>
    </row>
    <row r="420" spans="1:13">
      <c r="B420" s="158" t="s">
        <v>1</v>
      </c>
      <c r="C420" s="158"/>
      <c r="D420" s="158"/>
      <c r="E420" s="158"/>
      <c r="F420" s="158"/>
    </row>
    <row r="421" spans="1:13">
      <c r="B421" s="166" t="s">
        <v>325</v>
      </c>
      <c r="C421" s="166"/>
      <c r="D421" s="166"/>
      <c r="E421" s="166"/>
      <c r="F421" s="166"/>
    </row>
    <row r="423" spans="1:13">
      <c r="B423" s="51" t="s">
        <v>47</v>
      </c>
      <c r="C423" s="51"/>
      <c r="D423" s="51"/>
    </row>
    <row r="424" spans="1:13">
      <c r="B424" s="1" t="s">
        <v>317</v>
      </c>
    </row>
    <row r="425" spans="1:13">
      <c r="B425" s="47" t="s">
        <v>36</v>
      </c>
      <c r="C425" s="47" t="s">
        <v>326</v>
      </c>
      <c r="D425" s="47" t="s">
        <v>327</v>
      </c>
      <c r="E425" s="48">
        <f>+BG!D7</f>
        <v>45930</v>
      </c>
      <c r="F425" s="48">
        <f>+BG!E7</f>
        <v>45657</v>
      </c>
    </row>
    <row r="426" spans="1:13">
      <c r="B426" s="187" t="s">
        <v>332</v>
      </c>
      <c r="C426" s="187" t="s">
        <v>333</v>
      </c>
      <c r="D426" s="187" t="s">
        <v>334</v>
      </c>
      <c r="E426" s="188">
        <v>271743005</v>
      </c>
      <c r="F426" s="189">
        <v>172813693</v>
      </c>
      <c r="H426" s="344"/>
      <c r="I426" s="344"/>
      <c r="J426" s="344"/>
      <c r="K426" s="344"/>
    </row>
    <row r="427" spans="1:13">
      <c r="B427" s="187" t="s">
        <v>35</v>
      </c>
      <c r="C427" s="187" t="s">
        <v>34</v>
      </c>
      <c r="D427" s="187" t="s">
        <v>334</v>
      </c>
      <c r="E427" s="188">
        <v>117129871</v>
      </c>
      <c r="F427" s="189">
        <v>0</v>
      </c>
      <c r="H427" s="344"/>
      <c r="I427" s="344"/>
      <c r="J427" s="344"/>
      <c r="K427" s="344"/>
    </row>
    <row r="428" spans="1:13">
      <c r="B428" s="187" t="s">
        <v>329</v>
      </c>
      <c r="C428" s="187" t="s">
        <v>330</v>
      </c>
      <c r="D428" s="187" t="s">
        <v>429</v>
      </c>
      <c r="E428" s="188">
        <v>68557725</v>
      </c>
      <c r="F428" s="189">
        <v>0</v>
      </c>
      <c r="H428" s="344"/>
      <c r="I428" s="344"/>
      <c r="J428" s="344"/>
      <c r="K428" s="344"/>
    </row>
    <row r="429" spans="1:13">
      <c r="B429" s="187" t="s">
        <v>332</v>
      </c>
      <c r="C429" s="187" t="s">
        <v>333</v>
      </c>
      <c r="D429" s="187" t="s">
        <v>363</v>
      </c>
      <c r="E429" s="188">
        <v>11056000</v>
      </c>
      <c r="F429" s="189">
        <v>0</v>
      </c>
      <c r="H429" s="344"/>
      <c r="I429" s="344"/>
      <c r="J429" s="344"/>
      <c r="K429" s="344"/>
    </row>
    <row r="430" spans="1:13">
      <c r="B430" s="187" t="s">
        <v>33</v>
      </c>
      <c r="C430" s="187" t="s">
        <v>362</v>
      </c>
      <c r="D430" s="187" t="s">
        <v>363</v>
      </c>
      <c r="E430" s="188">
        <v>1937600</v>
      </c>
      <c r="F430" s="189">
        <v>687979</v>
      </c>
      <c r="H430" s="344"/>
      <c r="I430" s="344"/>
      <c r="J430" s="344"/>
      <c r="K430" s="344"/>
    </row>
    <row r="431" spans="1:13">
      <c r="B431" s="187" t="s">
        <v>35</v>
      </c>
      <c r="C431" s="187" t="s">
        <v>34</v>
      </c>
      <c r="D431" s="187" t="s">
        <v>363</v>
      </c>
      <c r="E431" s="188">
        <v>1200000</v>
      </c>
      <c r="F431" s="189">
        <v>1200000</v>
      </c>
      <c r="H431" s="344"/>
      <c r="I431" s="344"/>
      <c r="J431" s="344"/>
      <c r="K431" s="344"/>
    </row>
    <row r="432" spans="1:13">
      <c r="B432" s="187" t="s">
        <v>366</v>
      </c>
      <c r="C432" s="187" t="s">
        <v>341</v>
      </c>
      <c r="D432" s="187" t="s">
        <v>363</v>
      </c>
      <c r="E432" s="188">
        <v>626300</v>
      </c>
      <c r="F432" s="189">
        <v>155000</v>
      </c>
      <c r="H432" s="344"/>
      <c r="I432" s="344"/>
      <c r="J432" s="344"/>
      <c r="K432" s="344"/>
    </row>
    <row r="433" spans="2:11">
      <c r="B433" s="187" t="s">
        <v>298</v>
      </c>
      <c r="C433" s="187" t="s">
        <v>297</v>
      </c>
      <c r="D433" s="187" t="s">
        <v>334</v>
      </c>
      <c r="E433" s="188">
        <v>0</v>
      </c>
      <c r="F433" s="189">
        <v>10160072</v>
      </c>
      <c r="H433" s="344"/>
      <c r="I433" s="344"/>
      <c r="J433" s="344"/>
      <c r="K433" s="344"/>
    </row>
    <row r="434" spans="2:11">
      <c r="B434" s="187" t="s">
        <v>35</v>
      </c>
      <c r="C434" s="187" t="s">
        <v>34</v>
      </c>
      <c r="D434" s="187" t="s">
        <v>335</v>
      </c>
      <c r="E434" s="188">
        <v>0</v>
      </c>
      <c r="F434" s="189">
        <v>3272730</v>
      </c>
      <c r="H434" s="344"/>
      <c r="I434" s="344"/>
      <c r="J434" s="344"/>
      <c r="K434" s="344"/>
    </row>
    <row r="435" spans="2:11">
      <c r="B435" s="187" t="s">
        <v>364</v>
      </c>
      <c r="C435" s="187" t="s">
        <v>365</v>
      </c>
      <c r="D435" s="187" t="s">
        <v>363</v>
      </c>
      <c r="E435" s="188">
        <v>0</v>
      </c>
      <c r="F435" s="189">
        <v>5603182</v>
      </c>
    </row>
    <row r="436" spans="2:11">
      <c r="B436" s="190" t="s">
        <v>318</v>
      </c>
      <c r="C436" s="190"/>
      <c r="D436" s="190"/>
      <c r="E436" s="191">
        <f>SUM(E426:E435)</f>
        <v>472250501</v>
      </c>
      <c r="F436" s="191">
        <f>SUM(F426:F435)</f>
        <v>193892656</v>
      </c>
      <c r="G436" s="115"/>
    </row>
    <row r="438" spans="2:11">
      <c r="B438" s="51" t="s">
        <v>49</v>
      </c>
      <c r="C438" s="51"/>
      <c r="D438" s="51"/>
      <c r="E438" s="21"/>
    </row>
    <row r="439" spans="2:11">
      <c r="B439" s="1" t="s">
        <v>54</v>
      </c>
    </row>
    <row r="440" spans="2:11">
      <c r="B440" s="192" t="s">
        <v>36</v>
      </c>
      <c r="C440" s="47" t="s">
        <v>326</v>
      </c>
      <c r="D440" s="47" t="s">
        <v>327</v>
      </c>
      <c r="E440" s="193">
        <f>+E425</f>
        <v>45930</v>
      </c>
      <c r="F440" s="193">
        <f>+F425</f>
        <v>45657</v>
      </c>
    </row>
    <row r="441" spans="2:11">
      <c r="B441" s="245" t="s">
        <v>367</v>
      </c>
      <c r="C441" s="35" t="s">
        <v>330</v>
      </c>
      <c r="D441" s="246" t="s">
        <v>336</v>
      </c>
      <c r="E441" s="247">
        <v>55737391</v>
      </c>
      <c r="F441" s="82">
        <v>16759295</v>
      </c>
    </row>
    <row r="442" spans="2:11">
      <c r="B442" s="187" t="s">
        <v>367</v>
      </c>
      <c r="C442" s="40" t="s">
        <v>330</v>
      </c>
      <c r="D442" s="187" t="s">
        <v>363</v>
      </c>
      <c r="E442" s="189">
        <v>18458300</v>
      </c>
      <c r="F442" s="85">
        <v>73020851</v>
      </c>
    </row>
    <row r="443" spans="2:11">
      <c r="B443" s="187" t="s">
        <v>367</v>
      </c>
      <c r="C443" s="40" t="s">
        <v>330</v>
      </c>
      <c r="D443" s="1" t="s">
        <v>331</v>
      </c>
      <c r="E443" s="87">
        <v>1522459899</v>
      </c>
      <c r="F443" s="85">
        <v>1414260059</v>
      </c>
    </row>
    <row r="444" spans="2:11">
      <c r="B444" s="187" t="s">
        <v>367</v>
      </c>
      <c r="C444" s="40" t="s">
        <v>330</v>
      </c>
      <c r="D444" s="1" t="s">
        <v>429</v>
      </c>
      <c r="E444" s="207">
        <v>114909</v>
      </c>
      <c r="F444" s="248">
        <v>0</v>
      </c>
    </row>
    <row r="445" spans="2:11">
      <c r="B445" s="249" t="s">
        <v>366</v>
      </c>
      <c r="C445" s="176" t="s">
        <v>341</v>
      </c>
      <c r="D445" s="250" t="s">
        <v>363</v>
      </c>
      <c r="E445" s="251">
        <v>0</v>
      </c>
      <c r="F445" s="89">
        <v>87300000</v>
      </c>
    </row>
    <row r="446" spans="2:11">
      <c r="B446" s="22" t="s">
        <v>318</v>
      </c>
      <c r="C446" s="22"/>
      <c r="D446" s="22"/>
      <c r="E446" s="206">
        <f>SUM(E441:E445)</f>
        <v>1596770499</v>
      </c>
      <c r="F446" s="206">
        <f>SUM(F441:F445)</f>
        <v>1591340205</v>
      </c>
    </row>
    <row r="448" spans="2:11">
      <c r="B448" s="33" t="s">
        <v>319</v>
      </c>
      <c r="C448" s="33"/>
      <c r="D448" s="33"/>
    </row>
    <row r="449" spans="2:7">
      <c r="B449" s="194" t="s">
        <v>319</v>
      </c>
      <c r="C449" s="47" t="s">
        <v>326</v>
      </c>
      <c r="D449" s="47" t="s">
        <v>327</v>
      </c>
      <c r="E449" s="205">
        <f>+ER!D7</f>
        <v>45930</v>
      </c>
      <c r="F449" s="205">
        <f>+ER!E7</f>
        <v>45565</v>
      </c>
    </row>
    <row r="450" spans="2:7">
      <c r="B450" s="187" t="s">
        <v>332</v>
      </c>
      <c r="C450" s="35" t="s">
        <v>333</v>
      </c>
      <c r="D450" s="187" t="s">
        <v>363</v>
      </c>
      <c r="E450" s="87">
        <v>14155014</v>
      </c>
      <c r="F450" s="86">
        <v>0</v>
      </c>
    </row>
    <row r="451" spans="2:7">
      <c r="B451" s="187" t="s">
        <v>332</v>
      </c>
      <c r="C451" s="187" t="s">
        <v>333</v>
      </c>
      <c r="D451" s="187" t="s">
        <v>369</v>
      </c>
      <c r="E451" s="87">
        <v>10623040</v>
      </c>
      <c r="F451" s="86">
        <v>0</v>
      </c>
    </row>
    <row r="452" spans="2:7">
      <c r="B452" s="187" t="s">
        <v>383</v>
      </c>
      <c r="C452" s="40" t="s">
        <v>28</v>
      </c>
      <c r="D452" s="187" t="s">
        <v>369</v>
      </c>
      <c r="E452" s="87">
        <v>8561965</v>
      </c>
      <c r="F452" s="86">
        <v>0</v>
      </c>
    </row>
    <row r="453" spans="2:7">
      <c r="B453" s="187" t="s">
        <v>35</v>
      </c>
      <c r="C453" s="40" t="s">
        <v>34</v>
      </c>
      <c r="D453" s="187" t="s">
        <v>363</v>
      </c>
      <c r="E453" s="87">
        <v>4017558</v>
      </c>
      <c r="F453" s="86">
        <v>816268</v>
      </c>
    </row>
    <row r="454" spans="2:7">
      <c r="B454" s="187" t="s">
        <v>35</v>
      </c>
      <c r="C454" s="40" t="s">
        <v>34</v>
      </c>
      <c r="D454" s="187" t="s">
        <v>369</v>
      </c>
      <c r="E454" s="87">
        <v>2616155</v>
      </c>
      <c r="F454" s="86">
        <v>0</v>
      </c>
    </row>
    <row r="455" spans="2:7">
      <c r="B455" s="187" t="s">
        <v>351</v>
      </c>
      <c r="C455" s="187" t="s">
        <v>341</v>
      </c>
      <c r="D455" s="187" t="s">
        <v>363</v>
      </c>
      <c r="E455" s="87">
        <v>2594000</v>
      </c>
      <c r="F455" s="86">
        <v>0</v>
      </c>
    </row>
    <row r="456" spans="2:7">
      <c r="B456" s="187" t="s">
        <v>33</v>
      </c>
      <c r="C456" s="187" t="s">
        <v>340</v>
      </c>
      <c r="D456" s="187" t="s">
        <v>363</v>
      </c>
      <c r="E456" s="87">
        <v>2525455</v>
      </c>
      <c r="F456" s="86">
        <v>0</v>
      </c>
    </row>
    <row r="457" spans="2:7">
      <c r="B457" s="187" t="s">
        <v>329</v>
      </c>
      <c r="C457" s="187" t="s">
        <v>330</v>
      </c>
      <c r="D457" s="187" t="s">
        <v>363</v>
      </c>
      <c r="E457" s="87">
        <v>2272727</v>
      </c>
      <c r="F457" s="86">
        <v>272727</v>
      </c>
      <c r="G457" s="210"/>
    </row>
    <row r="458" spans="2:7">
      <c r="B458" s="187" t="s">
        <v>338</v>
      </c>
      <c r="C458" s="40" t="s">
        <v>447</v>
      </c>
      <c r="D458" s="187" t="s">
        <v>337</v>
      </c>
      <c r="E458" s="87">
        <v>0</v>
      </c>
      <c r="F458" s="87">
        <v>0</v>
      </c>
    </row>
    <row r="459" spans="2:7">
      <c r="B459" s="195" t="s">
        <v>81</v>
      </c>
      <c r="C459" s="195"/>
      <c r="D459" s="195"/>
      <c r="E459" s="208">
        <f>SUM(E450:E458)</f>
        <v>47365914</v>
      </c>
      <c r="F459" s="196">
        <f>SUM(F450:F458)</f>
        <v>1088995</v>
      </c>
    </row>
    <row r="461" spans="2:7">
      <c r="B461" s="33" t="s">
        <v>82</v>
      </c>
      <c r="C461" s="33"/>
      <c r="D461" s="33"/>
    </row>
    <row r="462" spans="2:7">
      <c r="B462" s="197" t="s">
        <v>320</v>
      </c>
      <c r="C462" s="47" t="s">
        <v>326</v>
      </c>
      <c r="D462" s="47" t="s">
        <v>327</v>
      </c>
      <c r="E462" s="209">
        <f>+E449</f>
        <v>45930</v>
      </c>
      <c r="F462" s="204">
        <f>+F449</f>
        <v>45565</v>
      </c>
    </row>
    <row r="463" spans="2:7">
      <c r="B463" s="187" t="s">
        <v>329</v>
      </c>
      <c r="C463" s="187" t="s">
        <v>330</v>
      </c>
      <c r="D463" s="187" t="s">
        <v>331</v>
      </c>
      <c r="E463" s="252">
        <v>13993666658</v>
      </c>
      <c r="F463" s="253">
        <v>10574080344</v>
      </c>
    </row>
    <row r="464" spans="2:7">
      <c r="B464" s="187" t="s">
        <v>329</v>
      </c>
      <c r="C464" s="187" t="s">
        <v>330</v>
      </c>
      <c r="D464" s="187" t="s">
        <v>350</v>
      </c>
      <c r="E464" s="213">
        <v>495663928</v>
      </c>
      <c r="F464" s="253">
        <v>440787980</v>
      </c>
    </row>
    <row r="465" spans="2:6">
      <c r="B465" s="187" t="s">
        <v>329</v>
      </c>
      <c r="C465" s="40" t="s">
        <v>330</v>
      </c>
      <c r="D465" s="187" t="s">
        <v>337</v>
      </c>
      <c r="E465" s="296">
        <v>1176456968</v>
      </c>
      <c r="F465" s="253">
        <v>968500718</v>
      </c>
    </row>
    <row r="466" spans="2:6">
      <c r="B466" s="195" t="s">
        <v>321</v>
      </c>
      <c r="C466" s="198"/>
      <c r="D466" s="198"/>
      <c r="E466" s="208">
        <f>SUM(E463:E465)</f>
        <v>15665787554</v>
      </c>
      <c r="F466" s="196">
        <f>SUM(F463:F465)</f>
        <v>11983369042</v>
      </c>
    </row>
    <row r="467" spans="2:6">
      <c r="E467" s="210"/>
    </row>
  </sheetData>
  <sortState xmlns:xlrd2="http://schemas.microsoft.com/office/spreadsheetml/2017/richdata2" ref="B231:E238">
    <sortCondition descending="1" ref="D231:D238"/>
  </sortState>
  <mergeCells count="91">
    <mergeCell ref="B402:B403"/>
    <mergeCell ref="M402:M403"/>
    <mergeCell ref="B410:B411"/>
    <mergeCell ref="C410:G410"/>
    <mergeCell ref="H410:L410"/>
    <mergeCell ref="M410:M411"/>
    <mergeCell ref="B381:C381"/>
    <mergeCell ref="B382:C382"/>
    <mergeCell ref="B340:I340"/>
    <mergeCell ref="B369:C369"/>
    <mergeCell ref="B370:C370"/>
    <mergeCell ref="B371:C371"/>
    <mergeCell ref="B372:C372"/>
    <mergeCell ref="B373:C373"/>
    <mergeCell ref="B339:H339"/>
    <mergeCell ref="B341:H341"/>
    <mergeCell ref="B342:H342"/>
    <mergeCell ref="B357:C357"/>
    <mergeCell ref="B375:I380"/>
    <mergeCell ref="G331:G332"/>
    <mergeCell ref="H331:H332"/>
    <mergeCell ref="I331:I332"/>
    <mergeCell ref="B331:B332"/>
    <mergeCell ref="C331:C332"/>
    <mergeCell ref="D331:D332"/>
    <mergeCell ref="E331:E332"/>
    <mergeCell ref="F331:F332"/>
    <mergeCell ref="C67:F67"/>
    <mergeCell ref="C68:F68"/>
    <mergeCell ref="C65:F65"/>
    <mergeCell ref="C62:F62"/>
    <mergeCell ref="C63:F63"/>
    <mergeCell ref="C64:F64"/>
    <mergeCell ref="B63:B65"/>
    <mergeCell ref="C66:F66"/>
    <mergeCell ref="C56:D56"/>
    <mergeCell ref="C45:D45"/>
    <mergeCell ref="C46:D46"/>
    <mergeCell ref="C47:D47"/>
    <mergeCell ref="C48:D48"/>
    <mergeCell ref="C50:D50"/>
    <mergeCell ref="C9:F9"/>
    <mergeCell ref="C7:F7"/>
    <mergeCell ref="C8:F8"/>
    <mergeCell ref="C43:D43"/>
    <mergeCell ref="C10:F10"/>
    <mergeCell ref="C11:F11"/>
    <mergeCell ref="C12:F12"/>
    <mergeCell ref="C13:F13"/>
    <mergeCell ref="B15:F15"/>
    <mergeCell ref="B17:F40"/>
    <mergeCell ref="B202:F202"/>
    <mergeCell ref="B228:F228"/>
    <mergeCell ref="B247:F247"/>
    <mergeCell ref="B258:F258"/>
    <mergeCell ref="B302:D302"/>
    <mergeCell ref="B300:D300"/>
    <mergeCell ref="B103:F103"/>
    <mergeCell ref="B78:F78"/>
    <mergeCell ref="B79:F79"/>
    <mergeCell ref="B80:F80"/>
    <mergeCell ref="B81:F81"/>
    <mergeCell ref="B83:F101"/>
    <mergeCell ref="B318:F319"/>
    <mergeCell ref="B313:F314"/>
    <mergeCell ref="B309:F309"/>
    <mergeCell ref="B305:F305"/>
    <mergeCell ref="B129:F129"/>
    <mergeCell ref="B130:F132"/>
    <mergeCell ref="B134:F134"/>
    <mergeCell ref="B136:F137"/>
    <mergeCell ref="B139:F139"/>
    <mergeCell ref="B141:F142"/>
    <mergeCell ref="B161:B162"/>
    <mergeCell ref="C161:D161"/>
    <mergeCell ref="B307:C307"/>
    <mergeCell ref="B175:F175"/>
    <mergeCell ref="B185:F185"/>
    <mergeCell ref="B187:F187"/>
    <mergeCell ref="B159:F159"/>
    <mergeCell ref="B144:F144"/>
    <mergeCell ref="B105:F110"/>
    <mergeCell ref="B112:F112"/>
    <mergeCell ref="B113:F114"/>
    <mergeCell ref="B115:F128"/>
    <mergeCell ref="B155:I157"/>
    <mergeCell ref="G161:H161"/>
    <mergeCell ref="I161:I162"/>
    <mergeCell ref="J161:J162"/>
    <mergeCell ref="E161:E162"/>
    <mergeCell ref="F161:F162"/>
  </mergeCells>
  <pageMargins left="0.70866141732283472" right="0.70866141732283472" top="0.74803149606299213" bottom="0.74803149606299213" header="0.31496062992125984" footer="0.31496062992125984"/>
  <pageSetup paperSize="9" scale="62" fitToHeight="5" orientation="portrait" r:id="rId1"/>
  <ignoredErrors>
    <ignoredError sqref="E395" unlockedFormula="1"/>
    <ignoredError sqref="C200 E226" formulaRange="1"/>
  </ignoredError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uA7MTnZM3a1Os0u70ild5hXusC/BT6Blwa8/Hrl89ME=</DigestValue>
    </Reference>
    <Reference Type="http://www.w3.org/2000/09/xmldsig#Object" URI="#idOfficeObject">
      <DigestMethod Algorithm="http://www.w3.org/2001/04/xmlenc#sha256"/>
      <DigestValue>kuXPYPYub7l1wkScuS9qJwzSYefavTrvnfZLE+lGmaE=</DigestValue>
    </Reference>
    <Reference Type="http://uri.etsi.org/01903#SignedProperties" URI="#idSignedProperties">
      <Transforms>
        <Transform Algorithm="http://www.w3.org/TR/2001/REC-xml-c14n-20010315"/>
      </Transforms>
      <DigestMethod Algorithm="http://www.w3.org/2001/04/xmlenc#sha256"/>
      <DigestValue>ZD3aR15KWpV6UlVi7ieEp7WVUFF27H9nO6Y8JyinwGc=</DigestValue>
    </Reference>
  </SignedInfo>
  <SignatureValue>bIpQlSf1hV0XTiOYGcxr52xLPCy6ZFJIvc0fC/Knx0SCyQ2xyldILfhNo1KGtvonzMtHmCKmJDom
lCHLEXamRo8JcLUbv925W4HGBdbx8IMV0jsyfFqqMnDfBjzHbKyBSNLoJ4HirRySd72gKHOtMgTe
qlcCsStCELFXgoneCohocBGbFwoeJTQCIr7juGEI5z3mFVrw8maVFWbbFzk1KTXxNr7Lb144Zdq5
0+GXgDwuwCojyV26tSAtCvdD1UcJlBQjY2Msd+ATSkv6lfuPAIUaxVsE8sUxUEyfEUNZaOjcAUpM
4PCylPtNbg12P8ZfHMGTUvH3sN3W3snLkuafTA==</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m0zMdj9vF83DJXiWA53wo4yPEPMS4g94TdP52044Kbw=</DigestValue>
      </Reference>
      <Reference URI="/xl/calcChain.xml?ContentType=application/vnd.openxmlformats-officedocument.spreadsheetml.calcChain+xml">
        <DigestMethod Algorithm="http://www.w3.org/2001/04/xmlenc#sha256"/>
        <DigestValue>n7vhY+CuUVICJD3tJeguZxNdByfgNiHcx0ecojPuIgo=</DigestValue>
      </Reference>
      <Reference URI="/xl/featurePropertyBag/featurePropertyBag.xml?ContentType=application/vnd.ms-excel.featurepropertybag+xml">
        <DigestMethod Algorithm="http://www.w3.org/2001/04/xmlenc#sha256"/>
        <DigestValue>jtDgi98jvXy3nWw00uHTCc5X/haEe2Ymi3J/lgZnaiI=</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pY01hJYJqWTg/wszcdLQeARKpERXVhLyDIJqKOGzXus=</DigestValue>
      </Reference>
      <Reference URI="/xl/printerSettings/printerSettings2.bin?ContentType=application/vnd.openxmlformats-officedocument.spreadsheetml.printerSettings">
        <DigestMethod Algorithm="http://www.w3.org/2001/04/xmlenc#sha256"/>
        <DigestValue>i1H/KDFjJcYFnRoG/vQAPO15syS6bTWL9W8sSlcyte0=</DigestValue>
      </Reference>
      <Reference URI="/xl/printerSettings/printerSettings3.bin?ContentType=application/vnd.openxmlformats-officedocument.spreadsheetml.printerSettings">
        <DigestMethod Algorithm="http://www.w3.org/2001/04/xmlenc#sha256"/>
        <DigestValue>i1H/KDFjJcYFnRoG/vQAPO15syS6bTWL9W8sSlcyte0=</DigestValue>
      </Reference>
      <Reference URI="/xl/printerSettings/printerSettings4.bin?ContentType=application/vnd.openxmlformats-officedocument.spreadsheetml.printerSettings">
        <DigestMethod Algorithm="http://www.w3.org/2001/04/xmlenc#sha256"/>
        <DigestValue>pY01hJYJqWTg/wszcdLQeARKpERXVhLyDIJqKOGzXus=</DigestValue>
      </Reference>
      <Reference URI="/xl/printerSettings/printerSettings5.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9eNIZPLDpCej2P1mwgQN/SfeQ/KH4xTvFXvY4eiK/+o=</DigestValue>
      </Reference>
      <Reference URI="/xl/styles.xml?ContentType=application/vnd.openxmlformats-officedocument.spreadsheetml.styles+xml">
        <DigestMethod Algorithm="http://www.w3.org/2001/04/xmlenc#sha256"/>
        <DigestValue>72Y8POYQvFCOMwGHkmQIaYDt6KN8E8/wJyllLYFEZwY=</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FONKg6bb1+3xe2o2kNS44Vo8X/0Vhad9tEu+iwOX2zs=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+y0CVdUXbpg9L4H8hsaiBiL+yXLvhc0RT97lXckdwkk=</DigestValue>
      </Reference>
      <Reference URI="/xl/worksheets/sheet2.xml?ContentType=application/vnd.openxmlformats-officedocument.spreadsheetml.worksheet+xml">
        <DigestMethod Algorithm="http://www.w3.org/2001/04/xmlenc#sha256"/>
        <DigestValue>yKYHo0LJSRy2ns2fniHupgyny7vHb8ppp1QpRbEKue4=</DigestValue>
      </Reference>
      <Reference URI="/xl/worksheets/sheet3.xml?ContentType=application/vnd.openxmlformats-officedocument.spreadsheetml.worksheet+xml">
        <DigestMethod Algorithm="http://www.w3.org/2001/04/xmlenc#sha256"/>
        <DigestValue>ZjdZtTsp5Hs9tIGDQlSEQzIMjJHzBcKrHacSvCIQ94w=</DigestValue>
      </Reference>
      <Reference URI="/xl/worksheets/sheet4.xml?ContentType=application/vnd.openxmlformats-officedocument.spreadsheetml.worksheet+xml">
        <DigestMethod Algorithm="http://www.w3.org/2001/04/xmlenc#sha256"/>
        <DigestValue>j8mg6Gq/YcQ/C6GH0sRfeqppLN0LWE3VcHYw3dfUHmU=</DigestValue>
      </Reference>
      <Reference URI="/xl/worksheets/sheet5.xml?ContentType=application/vnd.openxmlformats-officedocument.spreadsheetml.worksheet+xml">
        <DigestMethod Algorithm="http://www.w3.org/2001/04/xmlenc#sha256"/>
        <DigestValue>mYK857JEcs7zgqKqltV0DRw1Kshj/LPj8tY69/ZVcME=</DigestValue>
      </Reference>
    </Manifest>
    <SignatureProperties>
      <SignatureProperty Id="idSignatureTime" Target="#idPackageSignature">
        <mdssi:SignatureTime xmlns:mdssi="http://schemas.openxmlformats.org/package/2006/digital-signature">
          <mdssi:Format>YYYY-MM-DDThh:mm:ssTZD</mdssi:Format>
          <mdssi:Value>2025-11-14T12:42:45Z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16.0.18429/26</OfficeVersion>
          <ApplicationVersion>16.0.18429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2025-11-14T12:42:45Z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BxveHF+RZPVI03sh3BMDwkKDPIxD5X3muMrtbfup0AI=</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CwuHFdu0NMfIhefEHwm8RxBeSZOB+o6Pq5rdjz2V4Ow=</DigestValue>
    </Reference>
  </SignedInfo>
  <SignatureValue>RLHcGi+hr1NPCabEELR/yGBBEfB49HN4HScLpAeEKNY7gq/FBKHFmVs1jWbBPg2Q/R0y9ZzMl9dp
7OGEizaAsgCTCcCFw7X3DH5HRuRDhkGlKJyyaGr7zN3FHODRhV4Sqm1HA36Za8/Gw+QavSapItsv
ZvZrT6BpCU1tnVqB1DDV+VhssycVXWIOSbvX5BM8OzYn1aNZVkE2imCyxz7eAy/GQeqEmhhMUy0o
r6JbSWxQFf0dghTjRhBGHn9RvU1OdtXZgp/1yp/ySOz+KMphp1nKoJlN8hUFaKMctyDsvqS32YOf
inI0DyAHtNwM+2q7jysWICH90EAWZTZYyvz4Uw==</SignatureValue>
  <KeyInfo>
    <X509Data>
      <X509Certificate>MIIIhjCCBm6gAwIBAgIIRZNR1W/rurQwDQYJKoZIhvcNAQELBQAwWjEaMBgGA1UEAwwRQ0EtRE9DVU1FTlRBIFMuQS4xFjAUBgNVBAUTDVJVQzgwMDUwMTcyLTExFzAVBgNVBAoMDkRPQ1VNRU5UQSBTLkEuMQswCQYDVQQGEwJQWTAeFw0yNTA1MjAxNzUwMDBaFw0yNzA1MjAxNzUwMDBaMIG9MSUwIwYDVQQDDBxDRVNBUiBFU1RFQkFOIFBBUkVERVMgRlJBTkNPMRIwEAYDVQQFEwlDSTE0OTYwMDUxFjAUBgNVBCoMDUNFU0FSIEVTVEVCQU4xFzAVBgNVBAQMDlBBUkVERVMgRlJBTkNPMQswCQYDVQQLDAJGMjE1MDMGA1UECgwsQ0VSVElGSUNBRE8gQ1VBTElGSUNBRE8gREUgRklSTUEgRUxFQ1RST05JQ0ExCzAJBgNVBAYTAlBZMIIBIjANBgkqhkiG9w0BAQEFAAOCAQ8AMIIBCgKCAQEAqywgqmLVQX0USM1kCKkIYWC9FBxinnStL43FA82yflv5aZIASFvR7xwY5ki1zjMSlE3j/77pKJLvf0tlWTy+7/9Ixl4b4C0PPxdl62vAhlVoP7Qa2GV45n5jARb84GGFbTQ4wNKm8ZCRwa/BP3W3GfRfQZaw+pFvuq4aD0A9arjGFnmDl+4UV9TFUVFZIjHoVPmCec6KgzDV9yGzVgUAcI7B+eK2LjkYZ2LXpblQHpzizdaHSMlGxKsh6UhvVyOPyQ2zp5NdxYE8NMi2jXWgGoBKs/cm0oHPSoqh9BGIuh7cS6uQHcKT1/LxtKhUsCttQ0TCEZ17d07sp1Z3wr/XvwIDAQABo4ID6jCCA+YwDAYDVR0TAQH/BAIwADAfBgNVHSMEGDAWgBShPYUrzdgslh85AgyfUztY2JULezCBlAYIKwYBBQUHAQEEgYcwgYQwVQYIKwYBBQUHMAKGSWh0dHBzOi8vd3d3LmRpZ2l0by5jb20ucHkvdXBsb2Fkcy9jZXJ0aWZpY2Fkby1kb2N1bWVudGEtc2EtMTUzNTExNzc3MS5jcnQwKwYIKwYBBQUHMAGGH2h0dHBzOi8vd3d3LmRpZ2l0by5jb20ucHkvb2NzcC8wTQYDVR0RBEYwRIEWY3BhcmVkZXN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JpsCxSzZTiij22SbdbQfKlMtXp5MA4GA1UdDwEB/wQEAwIF4DANBgkqhkiG9w0BAQsFAAOCAgEADFlCQhcWwAb/SH+69n7EV+Qfg+VzXyyHi+cE2Een+gjnR6EY6CxP9C8eYNZ5GdXRR5y5yxve6GT1kvRqWGwbC6gttvOZkG/qSVVWFPabKulhyJiBVnUQjZcsIB8b+qDCeMgTdf3BhFHyh/iQKxY93U2dDxFeqdHgEHx3A7YIYd4w75Wc7jCS/mRGYZu55msoFy5znFJmgpTFk3ivsNxzhjCniF1T2JKLP3ke98zcy+1rSudfDR+MLdpwiaoo+j+hg2jX+EAboM0p5tjy/ddEE8jeKfISKKa/irIAHU+ZPZe6noGUrD/6WgFhaDqVqTLxp5yoEZSOaAvlR1O29RL1NvCj8GR+WtlPnznlJ0v///UDKeacmUm1SAiYM+dD2PzeWcLuw1xe0E08uON4dwRo72IOZ1DQ0mYayaoUXG7nAuDhWHkNacgI/IkAqNx2vgzxy3iNCjzxm8Q/P2CIvlDtbHgOGUo1co/HuCvPvk52BTTdoSsDcJ975a/mt9cleJR97fV4BdfkGur8cPheHp6sphoHzUOLHTKBH06Fsvb5l2tSRzMds3EXLxU6X11CudgoEM899D2jKh79iaBJW0/x7qHgvmo/kN/EmVbSass3MEf5tTK9al7lpmJNYZzeKcz1aiB0uV/LoMoQ2O8oCwfAoEJOy6TuWXdSe3hhAuLI7P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/6dni2NcTQQeAKL7LAnR1gs6iAeB5rwpayj3jG6A5Qc=</DigestValue>
      </Reference>
      <Reference URI="/xl/calcChain.xml?ContentType=application/vnd.openxmlformats-officedocument.spreadsheetml.calcChain+xml">
        <DigestMethod Algorithm="http://www.w3.org/2001/04/xmlenc#sha256"/>
        <DigestValue>TLb/Ozv1Bosr2zWlWNWn4h0Zbk2Kk96YwuMTXvjzInU=</DigestValue>
      </Reference>
      <Reference URI="/xl/featurePropertyBag/featurePropertyBag.xml?ContentType=application/vnd.ms-excel.featurepropertybag+xml">
        <DigestMethod Algorithm="http://www.w3.org/2001/04/xmlenc#sha256"/>
        <DigestValue>jtDgi98jvXy3nWw00uHTCc5X/haEe2Ymi3J/lgZnaiI=</DigestValue>
      </Reference>
      <Reference URI="/xl/printerSettings/printerSettings1.bin?ContentType=application/vnd.openxmlformats-officedocument.spreadsheetml.printerSettings">
        <DigestMethod Algorithm="http://www.w3.org/2001/04/xmlenc#sha256"/>
        <DigestValue>pY01hJYJqWTg/wszcdLQeARKpERXVhLyDIJqKOGzXus=</DigestValue>
      </Reference>
      <Reference URI="/xl/printerSettings/printerSettings2.bin?ContentType=application/vnd.openxmlformats-officedocument.spreadsheetml.printerSettings">
        <DigestMethod Algorithm="http://www.w3.org/2001/04/xmlenc#sha256"/>
        <DigestValue>i1H/KDFjJcYFnRoG/vQAPO15syS6bTWL9W8sSlcyte0=</DigestValue>
      </Reference>
      <Reference URI="/xl/printerSettings/printerSettings3.bin?ContentType=application/vnd.openxmlformats-officedocument.spreadsheetml.printerSettings">
        <DigestMethod Algorithm="http://www.w3.org/2001/04/xmlenc#sha256"/>
        <DigestValue>i1H/KDFjJcYFnRoG/vQAPO15syS6bTWL9W8sSlcyte0=</DigestValue>
      </Reference>
      <Reference URI="/xl/printerSettings/printerSettings4.bin?ContentType=application/vnd.openxmlformats-officedocument.spreadsheetml.printerSettings">
        <DigestMethod Algorithm="http://www.w3.org/2001/04/xmlenc#sha256"/>
        <DigestValue>pY01hJYJqWTg/wszcdLQeARKpERXVhLyDIJqKOGzXus=</DigestValue>
      </Reference>
      <Reference URI="/xl/printerSettings/printerSettings5.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9eNIZPLDpCej2P1mwgQN/SfeQ/KH4xTvFXvY4eiK/+o=</DigestValue>
      </Reference>
      <Reference URI="/xl/styles.xml?ContentType=application/vnd.openxmlformats-officedocument.spreadsheetml.styles+xml">
        <DigestMethod Algorithm="http://www.w3.org/2001/04/xmlenc#sha256"/>
        <DigestValue>1tvoGcayEGILTtel1vg8hEO5Ykpncf2U3GBC9rAi7OI=</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5H/7aAtgN0Q6JMWMV2kkYxaOLU0g7bgRgVelVUitJJo=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JGvKdup8YTbL41vt+sTTGDhJJ2wEVMmvsZS2rHY69j8=</DigestValue>
      </Reference>
      <Reference URI="/xl/worksheets/sheet2.xml?ContentType=application/vnd.openxmlformats-officedocument.spreadsheetml.worksheet+xml">
        <DigestMethod Algorithm="http://www.w3.org/2001/04/xmlenc#sha256"/>
        <DigestValue>UVuZOSL5XJ/GOLDuw18DI7038uxAg5eTzrMXFMQ7WOw=</DigestValue>
      </Reference>
      <Reference URI="/xl/worksheets/sheet3.xml?ContentType=application/vnd.openxmlformats-officedocument.spreadsheetml.worksheet+xml">
        <DigestMethod Algorithm="http://www.w3.org/2001/04/xmlenc#sha256"/>
        <DigestValue>jokPOYMjm4/RMi1ICwAtwP19ayCDo75XeyHGDNQKErI=</DigestValue>
      </Reference>
      <Reference URI="/xl/worksheets/sheet4.xml?ContentType=application/vnd.openxmlformats-officedocument.spreadsheetml.worksheet+xml">
        <DigestMethod Algorithm="http://www.w3.org/2001/04/xmlenc#sha256"/>
        <DigestValue>MdPZd8SyBEgzUahMv2mJ3U9i6kD2/0IOtrkDNXYea0o=</DigestValue>
      </Reference>
      <Reference URI="/xl/worksheets/sheet5.xml?ContentType=application/vnd.openxmlformats-officedocument.spreadsheetml.worksheet+xml">
        <DigestMethod Algorithm="http://www.w3.org/2001/04/xmlenc#sha256"/>
        <DigestValue>LD58ZIpLeQCW+UuSTwwv25gqvV2d4iYLrCfIWOPqdSU=</DigestValue>
      </Reference>
    </Manifest>
    <SignatureProperties>
      <SignatureProperty Id="idSignatureTime" Target="#idPackageSignature">
        <mdssi:SignatureTime xmlns:mdssi="http://schemas.openxmlformats.org/package/2006/digital-signature">
          <mdssi:Format>YYYY-MM-DDThh:mm:ssTZD</mdssi:Format>
          <mdssi:Value>2025-11-14T16:48:40Z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2025-11-14T16:48:40Z</xd:SigningTime>
          <xd:SigningCertificate>
            <xd:Cert>
              <xd:CertDigest>
                <DigestMethod Algorithm="http://www.w3.org/2001/04/xmlenc#sha256"/>
                <DigestValue>8RgV/Ji+rqNzoNGKnzK+PBuSIuPbbvCfjAuYs7Fi9Zo=</DigestValue>
              </xd:CertDigest>
              <xd:IssuerSerial>
                <X509IssuerName>C=PY, O=DOCUMENTA S.A., SERIALNUMBER=RUC80050172-1, CN=CA-DOCUMENTA S.A.</X509IssuerName>
                <X509SerialNumber>5013440787341097652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QDkiIYfSIsqvJFDPL+dEnJOuNwgUCKPzs5MWRSz9Hxk=</DigestValue>
    </Reference>
    <Reference Type="http://www.w3.org/2000/09/xmldsig#Object" URI="#idOfficeObject">
      <DigestMethod Algorithm="http://www.w3.org/2001/04/xmlenc#sha256"/>
      <DigestValue>kuXPYPYub7l1wkScuS9qJwzSYefavTrvnfZLE+lGmaE=</DigestValue>
    </Reference>
    <Reference Type="http://uri.etsi.org/01903#SignedProperties" URI="#idSignedProperties">
      <Transforms>
        <Transform Algorithm="http://www.w3.org/TR/2001/REC-xml-c14n-20010315"/>
      </Transforms>
      <DigestMethod Algorithm="http://www.w3.org/2001/04/xmlenc#sha256"/>
      <DigestValue>QVzMwOPbrkSFnOlfQ9K1DFNnfS+FlCu469TJFBcCCNk=</DigestValue>
    </Reference>
  </SignedInfo>
  <SignatureValue>SpUQOsh+UFES4LVODorfNRhcRG64ERhxV/d98EO9uzwEfXL91jXNu86BTbzbDuVUCu+AQB0cNudk
f/UKXcAVpKSnaAOTKaOQPHeqW4rknxhlAglNuuOPEyRyyz99aHaDjbsHpd/HxnQ1TNbaV7hC2OF9
IJXmEe4jmVRvLr8GZaIK42meQGUq7KLFl+Ah9s0JTAi8YEZRqgJ3F3ahIP1P41yyjGzn3JiBUqRN
Wuiolvpgyk/wodhFIsjSMh1fWtZII8YY9iV2iyLMb5lmJPae1m1USpVu7F/21rMeeaWyTubV3Rok
kxFm4hnMMKmU+q5ZhEPCKFr0RbWsqNmbb2k3Bw==</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/6dni2NcTQQeAKL7LAnR1gs6iAeB5rwpayj3jG6A5Qc=</DigestValue>
      </Reference>
      <Reference URI="/xl/calcChain.xml?ContentType=application/vnd.openxmlformats-officedocument.spreadsheetml.calcChain+xml">
        <DigestMethod Algorithm="http://www.w3.org/2001/04/xmlenc#sha256"/>
        <DigestValue>TLb/Ozv1Bosr2zWlWNWn4h0Zbk2Kk96YwuMTXvjzInU=</DigestValue>
      </Reference>
      <Reference URI="/xl/featurePropertyBag/featurePropertyBag.xml?ContentType=application/vnd.ms-excel.featurepropertybag+xml">
        <DigestMethod Algorithm="http://www.w3.org/2001/04/xmlenc#sha256"/>
        <DigestValue>jtDgi98jvXy3nWw00uHTCc5X/haEe2Ymi3J/lgZnaiI=</DigestValue>
      </Reference>
      <Reference URI="/xl/printerSettings/printerSettings1.bin?ContentType=application/vnd.openxmlformats-officedocument.spreadsheetml.printerSettings">
        <DigestMethod Algorithm="http://www.w3.org/2001/04/xmlenc#sha256"/>
        <DigestValue>pY01hJYJqWTg/wszcdLQeARKpERXVhLyDIJqKOGzXus=</DigestValue>
      </Reference>
      <Reference URI="/xl/printerSettings/printerSettings2.bin?ContentType=application/vnd.openxmlformats-officedocument.spreadsheetml.printerSettings">
        <DigestMethod Algorithm="http://www.w3.org/2001/04/xmlenc#sha256"/>
        <DigestValue>i1H/KDFjJcYFnRoG/vQAPO15syS6bTWL9W8sSlcyte0=</DigestValue>
      </Reference>
      <Reference URI="/xl/printerSettings/printerSettings3.bin?ContentType=application/vnd.openxmlformats-officedocument.spreadsheetml.printerSettings">
        <DigestMethod Algorithm="http://www.w3.org/2001/04/xmlenc#sha256"/>
        <DigestValue>i1H/KDFjJcYFnRoG/vQAPO15syS6bTWL9W8sSlcyte0=</DigestValue>
      </Reference>
      <Reference URI="/xl/printerSettings/printerSettings4.bin?ContentType=application/vnd.openxmlformats-officedocument.spreadsheetml.printerSettings">
        <DigestMethod Algorithm="http://www.w3.org/2001/04/xmlenc#sha256"/>
        <DigestValue>pY01hJYJqWTg/wszcdLQeARKpERXVhLyDIJqKOGzXus=</DigestValue>
      </Reference>
      <Reference URI="/xl/printerSettings/printerSettings5.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9eNIZPLDpCej2P1mwgQN/SfeQ/KH4xTvFXvY4eiK/+o=</DigestValue>
      </Reference>
      <Reference URI="/xl/styles.xml?ContentType=application/vnd.openxmlformats-officedocument.spreadsheetml.styles+xml">
        <DigestMethod Algorithm="http://www.w3.org/2001/04/xmlenc#sha256"/>
        <DigestValue>1tvoGcayEGILTtel1vg8hEO5Ykpncf2U3GBC9rAi7OI=</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5H/7aAtgN0Q6JMWMV2kkYxaOLU0g7bgRgVelVUitJJo=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JGvKdup8YTbL41vt+sTTGDhJJ2wEVMmvsZS2rHY69j8=</DigestValue>
      </Reference>
      <Reference URI="/xl/worksheets/sheet2.xml?ContentType=application/vnd.openxmlformats-officedocument.spreadsheetml.worksheet+xml">
        <DigestMethod Algorithm="http://www.w3.org/2001/04/xmlenc#sha256"/>
        <DigestValue>UVuZOSL5XJ/GOLDuw18DI7038uxAg5eTzrMXFMQ7WOw=</DigestValue>
      </Reference>
      <Reference URI="/xl/worksheets/sheet3.xml?ContentType=application/vnd.openxmlformats-officedocument.spreadsheetml.worksheet+xml">
        <DigestMethod Algorithm="http://www.w3.org/2001/04/xmlenc#sha256"/>
        <DigestValue>jokPOYMjm4/RMi1ICwAtwP19ayCDo75XeyHGDNQKErI=</DigestValue>
      </Reference>
      <Reference URI="/xl/worksheets/sheet4.xml?ContentType=application/vnd.openxmlformats-officedocument.spreadsheetml.worksheet+xml">
        <DigestMethod Algorithm="http://www.w3.org/2001/04/xmlenc#sha256"/>
        <DigestValue>MdPZd8SyBEgzUahMv2mJ3U9i6kD2/0IOtrkDNXYea0o=</DigestValue>
      </Reference>
      <Reference URI="/xl/worksheets/sheet5.xml?ContentType=application/vnd.openxmlformats-officedocument.spreadsheetml.worksheet+xml">
        <DigestMethod Algorithm="http://www.w3.org/2001/04/xmlenc#sha256"/>
        <DigestValue>LD58ZIpLeQCW+UuSTwwv25gqvV2d4iYLrCfIWOPqdSU=</DigestValue>
      </Reference>
    </Manifest>
    <SignatureProperties>
      <SignatureProperty Id="idSignatureTime" Target="#idPackageSignature">
        <mdssi:SignatureTime xmlns:mdssi="http://schemas.openxmlformats.org/package/2006/digital-signature">
          <mdssi:Format>YYYY-MM-DDThh:mm:ssTZD</mdssi:Format>
          <mdssi:Value>2025-11-14T17:39:23Z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16.0.18429/26</OfficeVersion>
          <ApplicationVersion>16.0.18429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2025-11-14T17:39:23Z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2" ma:contentTypeDescription="Crear nuevo documento." ma:contentTypeScope="" ma:versionID="40008dce94f2b7d070d43eca094a0645">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bf79da381996e43c69f043e012a749b8"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C9D45C-077F-4CF4-872A-CF9866040FC7}">
  <ds:schemaRefs>
    <ds:schemaRef ds:uri="http://schemas.microsoft.com/office/2006/metadata/properties"/>
    <ds:schemaRef ds:uri="http://schemas.microsoft.com/office/infopath/2007/PartnerControls"/>
    <ds:schemaRef ds:uri="e22f4d1c-4a35-40b6-96d5-1a9c7e49af38"/>
    <ds:schemaRef ds:uri="50cd21ce-157e-4cef-a9e1-719e8f6c805e"/>
  </ds:schemaRefs>
</ds:datastoreItem>
</file>

<file path=customXml/itemProps2.xml><?xml version="1.0" encoding="utf-8"?>
<ds:datastoreItem xmlns:ds="http://schemas.openxmlformats.org/officeDocument/2006/customXml" ds:itemID="{BEE32C2A-12E0-495D-8093-26C1B12D7014}">
  <ds:schemaRefs>
    <ds:schemaRef ds:uri="http://schemas.microsoft.com/sharepoint/v3/contenttype/forms"/>
  </ds:schemaRefs>
</ds:datastoreItem>
</file>

<file path=customXml/itemProps3.xml><?xml version="1.0" encoding="utf-8"?>
<ds:datastoreItem xmlns:ds="http://schemas.openxmlformats.org/officeDocument/2006/customXml" ds:itemID="{28EA7360-C0A8-47CA-ACA9-42A151F57B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BG</vt:lpstr>
      <vt:lpstr>ER</vt:lpstr>
      <vt:lpstr>EFE</vt:lpstr>
      <vt:lpstr>EEPN</vt:lpstr>
      <vt:lpstr>NOTAS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2025-11-14T16:05:23Z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ies>
</file>