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persons/person.xml" ContentType="application/vnd.ms-excel.perso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353" documentId="10_ncr:200_{BB96EB5C-B5F6-4857-943E-904EB67B3A88}" xr6:coauthVersionLast="47" xr6:coauthVersionMax="47" xr10:uidLastSave="{DA82F606-B169-4195-B00F-A4DDD41D397E}"/>
  <bookViews>
    <workbookView xWindow="-120" yWindow="-120" windowWidth="20730" windowHeight="11160" tabRatio="914" xr2:uid="{00000000-000D-0000-FFFF-FFFF00000000}"/>
  </bookViews>
  <sheets>
    <sheet name="EAN" sheetId="23" r:id="rId1"/>
    <sheet name="EIE" sheetId="24" r:id="rId2"/>
    <sheet name="EVA" sheetId="25" r:id="rId3"/>
    <sheet name="EFE" sheetId="26" r:id="rId4"/>
    <sheet name="NOTAS" sheetId="2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7" i="27" l="1"/>
  <c r="C177" i="27"/>
  <c r="D12" i="24" l="1"/>
  <c r="C158" i="27"/>
  <c r="D164" i="27"/>
  <c r="C164" i="27"/>
  <c r="C143" i="27"/>
  <c r="C19" i="26" l="1"/>
  <c r="C12" i="24"/>
  <c r="C191" i="27" l="1"/>
  <c r="D122" i="27" l="1"/>
  <c r="D191" i="27"/>
  <c r="D14" i="23" l="1"/>
  <c r="D143" i="27"/>
  <c r="B198" i="27"/>
  <c r="B214" i="27"/>
  <c r="D19" i="26"/>
  <c r="D24" i="24"/>
  <c r="C24" i="24"/>
  <c r="D149" i="27"/>
  <c r="C149" i="27"/>
  <c r="D158" i="27" l="1"/>
  <c r="C14" i="23" l="1"/>
  <c r="C122" i="27" l="1"/>
  <c r="C135" i="27" l="1"/>
  <c r="D25" i="26"/>
  <c r="C25" i="26"/>
  <c r="B2" i="24" l="1"/>
  <c r="B2" i="25" s="1"/>
  <c r="B2" i="26" s="1"/>
  <c r="D135" i="27" l="1"/>
  <c r="D171" i="27" l="1"/>
  <c r="C171" i="27"/>
  <c r="E94" i="27"/>
  <c r="D94" i="27"/>
  <c r="D92" i="27"/>
  <c r="C117" i="27" s="1"/>
  <c r="C140" i="27" s="1"/>
  <c r="D129" i="27"/>
  <c r="C129" i="27"/>
  <c r="C126" i="27" l="1"/>
  <c r="C133" i="27" s="1"/>
  <c r="C27" i="26" l="1"/>
  <c r="C25" i="24" l="1"/>
  <c r="D7" i="24"/>
  <c r="D7" i="26" s="1"/>
  <c r="C7" i="24"/>
  <c r="C7" i="26" s="1"/>
  <c r="B5" i="26" l="1"/>
  <c r="B4" i="24"/>
  <c r="B4" i="26" s="1"/>
  <c r="C12" i="25"/>
  <c r="D27" i="26" l="1"/>
  <c r="D25" i="24" l="1"/>
  <c r="E14" i="25" l="1"/>
</calcChain>
</file>

<file path=xl/sharedStrings.xml><?xml version="1.0" encoding="utf-8"?>
<sst xmlns="http://schemas.openxmlformats.org/spreadsheetml/2006/main" count="264" uniqueCount="188">
  <si>
    <t>ACTIVO</t>
  </si>
  <si>
    <t>TOTAL ACTIVO BRUTO</t>
  </si>
  <si>
    <t>PASIVO</t>
  </si>
  <si>
    <t xml:space="preserve">TOTAL ACTIVO NETO </t>
  </si>
  <si>
    <t>CUOTAS PARTES EN CIRCULACIÓN</t>
  </si>
  <si>
    <t xml:space="preserve">VALOR CUOTA PARTE AL CIERRE </t>
  </si>
  <si>
    <t>INGRESO</t>
  </si>
  <si>
    <t>TOTAL INGRESOS</t>
  </si>
  <si>
    <t>EGRESOS</t>
  </si>
  <si>
    <t>Comisión por Administración</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</si>
  <si>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</si>
  <si>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</si>
  <si>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</si>
  <si>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</si>
  <si>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</si>
  <si>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</si>
  <si>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</si>
  <si>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</si>
  <si>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</si>
  <si>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</si>
  <si>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</si>
  <si>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</si>
  <si>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</si>
  <si>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</si>
  <si>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</si>
  <si>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</si>
  <si>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</si>
  <si>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</si>
  <si>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</si>
  <si>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</si>
  <si>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</si>
  <si>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Comisiones pagadas</t>
  </si>
  <si>
    <t>Instrumento</t>
  </si>
  <si>
    <t>Sector</t>
  </si>
  <si>
    <t>País</t>
  </si>
  <si>
    <t>Fecha
Compra</t>
  </si>
  <si>
    <t>Moneda</t>
  </si>
  <si>
    <t>Monto</t>
  </si>
  <si>
    <t>Val. Compra</t>
  </si>
  <si>
    <t>Val. Contable</t>
  </si>
  <si>
    <t>TOTAL PASIVO</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</si>
  <si>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</si>
  <si>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</si>
  <si>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</si>
  <si>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</si>
  <si>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</si>
  <si>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</si>
  <si>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</si>
  <si>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</si>
  <si>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COMPOSICION DE LAS INVERSIONES DEL FONDO</t>
  </si>
  <si>
    <t>%
De las Inversiones con Relac. al Pat. Neto del Fondo</t>
  </si>
  <si>
    <t>INDICE</t>
  </si>
  <si>
    <t>ANEXO I</t>
  </si>
  <si>
    <t>En Gs.</t>
  </si>
  <si>
    <t>(GUARANÍES)</t>
  </si>
  <si>
    <t>Prestamos</t>
  </si>
  <si>
    <t>Comité de Vigilancia</t>
  </si>
  <si>
    <t>Pago Proveedores</t>
  </si>
  <si>
    <t>Tipo de cambio comprador</t>
  </si>
  <si>
    <t xml:space="preserve">Tipo de cambio vendedor       </t>
  </si>
  <si>
    <t xml:space="preserve">    2.2) Entidad encargada de la Custodia</t>
  </si>
  <si>
    <t>3) Criterios Contables Aplicados</t>
  </si>
  <si>
    <t>La entidad aplica el principio de lo devengado para el reconocimiento de los ingresos y la imputación de costos.</t>
  </si>
  <si>
    <t>a) Posición en Moneda Extranjera:</t>
  </si>
  <si>
    <t>b) Diferencia de Cambio en Moneda Extranjera:</t>
  </si>
  <si>
    <t>TOTAL</t>
  </si>
  <si>
    <t>_Información Estadística</t>
  </si>
  <si>
    <t>MES</t>
  </si>
  <si>
    <t>VALOR CUOTA</t>
  </si>
  <si>
    <t>PATRIMONIO NETO DEL FONDO</t>
  </si>
  <si>
    <t>N° DE PARTICIPES</t>
  </si>
  <si>
    <t>ENERO</t>
  </si>
  <si>
    <t>FEBRERO</t>
  </si>
  <si>
    <t>MARZO</t>
  </si>
  <si>
    <t>4) Composición de las Cuentas</t>
  </si>
  <si>
    <t>CUENTAS</t>
  </si>
  <si>
    <t>Resultado por Tenencia</t>
  </si>
  <si>
    <t>Anticipo Financiero</t>
  </si>
  <si>
    <t>Inmobiliario</t>
  </si>
  <si>
    <t>Paraguay</t>
  </si>
  <si>
    <t>Gs</t>
  </si>
  <si>
    <t>TOTAL DISPONIBILIDADES</t>
  </si>
  <si>
    <t xml:space="preserve">-   </t>
  </si>
  <si>
    <t>TOTAL COMISION ACUMULADA</t>
  </si>
  <si>
    <t>(-) TOTAL DEVOLUCION DE COMISION</t>
  </si>
  <si>
    <t>TOTAL GENERAL</t>
  </si>
  <si>
    <t>Ada Bettina Sosa De Da Costa</t>
  </si>
  <si>
    <t>Las 4 Notas y el Anexo I que acompañan son parte integrante de estos Estados Financieros</t>
  </si>
  <si>
    <t>Las 6 Notas y el Anexo I que acompañan son parte integrante de estos Estados Financieros</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</si>
  <si>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</si>
  <si>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Gantari"/>
      </rPr>
      <t xml:space="preserve">4.1) </t>
    </r>
    <r>
      <rPr>
        <b/>
        <u/>
        <sz val="11"/>
        <color theme="1"/>
        <rFont val="Gantari"/>
      </rPr>
      <t>Disponibilidades:</t>
    </r>
    <r>
      <rPr>
        <sz val="11"/>
        <color theme="1"/>
        <rFont val="Gantari"/>
      </rPr>
      <t xml:space="preserve"> Esta cuenta esta compuesta por los saldos en los bancos a la fecha de estos estados financieros</t>
    </r>
  </si>
  <si>
    <r>
      <t xml:space="preserve">Disponibilidades </t>
    </r>
    <r>
      <rPr>
        <b/>
        <sz val="11"/>
        <color rgb="FF000000"/>
        <rFont val="Gantari"/>
      </rPr>
      <t>Nota 4.1</t>
    </r>
  </si>
  <si>
    <r>
      <t xml:space="preserve">Inversiones </t>
    </r>
    <r>
      <rPr>
        <b/>
        <sz val="11"/>
        <color rgb="FF000000"/>
        <rFont val="Gantari"/>
      </rPr>
      <t>Anexo I</t>
    </r>
  </si>
  <si>
    <r>
      <t xml:space="preserve">Otros Créditos </t>
    </r>
    <r>
      <rPr>
        <b/>
        <sz val="11"/>
        <color theme="1"/>
        <rFont val="Gantari"/>
      </rPr>
      <t>Nota 4.2</t>
    </r>
  </si>
  <si>
    <t>La valorización de las inversiones aplicadas en el fondo están constituidas por el valor de costo de compra y las costos asociados para la construcción.</t>
  </si>
  <si>
    <t>Cadiem AFPISA, es la encargada de la custodia de activos del Fondo. Si hubiese títulos físicos serán resguardados en la Caja de Valores del Paraguay.</t>
  </si>
  <si>
    <t>Impuestos Municipales</t>
  </si>
  <si>
    <t>Banco Atlas S.A.</t>
  </si>
  <si>
    <t>Proyecto Residencial Orquídeas</t>
  </si>
  <si>
    <t>FONDO DE INVERSIÓN INMOBILIARIO ORQUIDEAS</t>
  </si>
  <si>
    <r>
      <t xml:space="preserve">El Fondo Orquídeas solo opera en moneda local, por eso no cuenta con reporte sobre </t>
    </r>
    <r>
      <rPr>
        <i/>
        <u/>
        <sz val="11"/>
        <color theme="1"/>
        <rFont val="Gantari"/>
      </rPr>
      <t>Posición en Moneda Extranjera.</t>
    </r>
  </si>
  <si>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</si>
  <si>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r>
      <t xml:space="preserve">El Fondo Orquídeas mantiene sus operaciones exclusivamente en moneda local, razón por la cual no arroja saldo con </t>
    </r>
    <r>
      <rPr>
        <i/>
        <u/>
        <sz val="11"/>
        <color theme="1"/>
        <rFont val="Gantari"/>
      </rPr>
      <t>Diferencia de Cambio en Moneda Extranjera</t>
    </r>
  </si>
  <si>
    <t>Banco Zeta SAECA</t>
  </si>
  <si>
    <t>Anticipo a Proveedores</t>
  </si>
  <si>
    <t>La ADMINISTRADORA será responsable de la administración del FONDO DE INVERSIÓN INMOBILIARIO ORQUIDEAS, registrado en la CNV de conformidad con la Res. CNV N° 48 E/22 de fecha 14 de diciembre de 2022 y Certificado de Registro N.º 140_15122022 de fecha 15 de diciembre de 2022, modificado según Res. 29/2024 de fecha 11/07/2024 y Certificado de Registro N° 131_11072024 el cual se regirá por el
presente REGLAMENTO INTERNO y por las disposiciones legales pertinentes. El FONDO ha sido constituido como un patrimonio autónomo, cuyas operaciones se registran y contabilizan en forma separada de la ADMINISTRADORA.
El objeto del FONDO DE INVERSIÓN será invertir en el desarrollo, construcción, y venta de departamentos y casas enfocados al segmento de primera vivienda que califiquen para obtener financiamiento bancario en las condiciones de la AFD a través de crédito hipotecario o de garantía fiduciaria.
El FONDO obtendrá los ingresos y utilidades al vender los departamentos o casas construidas el cual debería ocurrir entre los meses 18 y 24 luego de la compra del terreno. La venta será definitiva y al contado. Este FONDO está dirigido a personas físicas y jurídicas interesadas en invertir en Guaraníes en el sector inmobiliario de primera vivienda para el segmento de la clase media.</t>
  </si>
  <si>
    <t>OTROS EGRESOS</t>
  </si>
  <si>
    <t>Luz, Agua y Telefono</t>
  </si>
  <si>
    <t>Papeles, Utiles e Impresos</t>
  </si>
  <si>
    <t>Gastos No Deducibles</t>
  </si>
  <si>
    <t>Servicio de Cobranza</t>
  </si>
  <si>
    <t>La comisión de administración aplicada es de 2% anual más IVA. Esta comisión se calcula diariamente sobre el total de activos bajo gestión y se paga mensualmente a la administradora, habitualmente el primer día hábil del mes posterior al cierre.</t>
  </si>
  <si>
    <r>
      <t xml:space="preserve">    </t>
    </r>
    <r>
      <rPr>
        <b/>
        <sz val="11"/>
        <color theme="1"/>
        <rFont val="Gantari"/>
      </rPr>
      <t xml:space="preserve">4.2) </t>
    </r>
    <r>
      <rPr>
        <b/>
        <u/>
        <sz val="11"/>
        <color theme="1"/>
        <rFont val="Gantari"/>
      </rPr>
      <t>Otros Créditos</t>
    </r>
    <r>
      <rPr>
        <u/>
        <sz val="11"/>
        <color theme="1"/>
        <rFont val="Gantari"/>
      </rPr>
      <t>:</t>
    </r>
    <r>
      <rPr>
        <sz val="11"/>
        <color theme="1"/>
        <rFont val="Gantari"/>
      </rPr>
      <t xml:space="preserve"> Esta compuesto por el siguente detalle</t>
    </r>
  </si>
  <si>
    <t>31/12/2024</t>
  </si>
  <si>
    <t>se expone a continuación:</t>
  </si>
  <si>
    <t>IVA Crédito</t>
  </si>
  <si>
    <r>
      <t xml:space="preserve">Comisiones a pagar a la administradora </t>
    </r>
    <r>
      <rPr>
        <b/>
        <sz val="11"/>
        <color rgb="FF000000"/>
        <rFont val="Gantari"/>
      </rPr>
      <t>Nota 4.5</t>
    </r>
  </si>
  <si>
    <t>Ingresos Operativos</t>
  </si>
  <si>
    <t>Aumento en Inversiones / Inmobiliario</t>
  </si>
  <si>
    <r>
      <t xml:space="preserve">Proveedores Locales </t>
    </r>
    <r>
      <rPr>
        <b/>
        <sz val="11"/>
        <color rgb="FF000000"/>
        <rFont val="Gantari"/>
      </rPr>
      <t>Nota 4.4</t>
    </r>
  </si>
  <si>
    <t>Préstamo Banco Local</t>
  </si>
  <si>
    <t>Intereses a Pagar</t>
  </si>
  <si>
    <t>(-) Intereses a Devengar</t>
  </si>
  <si>
    <r>
      <t xml:space="preserve">Acreedores por Operación </t>
    </r>
    <r>
      <rPr>
        <b/>
        <sz val="11"/>
        <color rgb="FF000000"/>
        <rFont val="Gantari"/>
      </rPr>
      <t>Nota 4.3</t>
    </r>
  </si>
  <si>
    <r>
      <t xml:space="preserve">    </t>
    </r>
    <r>
      <rPr>
        <b/>
        <sz val="11"/>
        <color theme="1"/>
        <rFont val="Gantari"/>
      </rPr>
      <t xml:space="preserve">4.5) </t>
    </r>
    <r>
      <rPr>
        <b/>
        <u/>
        <sz val="11"/>
        <color theme="1"/>
        <rFont val="Gantari"/>
      </rPr>
      <t>Comisión a Pagar a la Administradora</t>
    </r>
    <r>
      <rPr>
        <u/>
        <sz val="11"/>
        <color theme="1"/>
        <rFont val="Gantari"/>
      </rPr>
      <t>:</t>
    </r>
    <r>
      <rPr>
        <sz val="11"/>
        <color theme="1"/>
        <rFont val="Gantari"/>
      </rPr>
      <t xml:space="preserve"> Esta compuesta por los saldos de las comisiones por administración del fondo del periodo.</t>
    </r>
  </si>
  <si>
    <t>Comisión por Administración.</t>
  </si>
  <si>
    <r>
      <t xml:space="preserve">Prestamos </t>
    </r>
    <r>
      <rPr>
        <b/>
        <sz val="11"/>
        <color rgb="FF000000"/>
        <rFont val="Gantari"/>
      </rPr>
      <t>Nota 4.6</t>
    </r>
  </si>
  <si>
    <r>
      <t xml:space="preserve">Garantía de Buena Ejecución </t>
    </r>
    <r>
      <rPr>
        <b/>
        <sz val="11"/>
        <color rgb="FF000000"/>
        <rFont val="Gantari"/>
      </rPr>
      <t>Nota 4.7</t>
    </r>
  </si>
  <si>
    <r>
      <t xml:space="preserve">Resultado por tenencia de inversiones </t>
    </r>
    <r>
      <rPr>
        <b/>
        <sz val="11"/>
        <color theme="1"/>
        <rFont val="Gantari"/>
      </rPr>
      <t>Nota 4.8</t>
    </r>
  </si>
  <si>
    <r>
      <t xml:space="preserve">Otros Egresos </t>
    </r>
    <r>
      <rPr>
        <b/>
        <sz val="11"/>
        <color theme="1"/>
        <rFont val="Gantari"/>
      </rPr>
      <t>Nota 4.9</t>
    </r>
  </si>
  <si>
    <r>
      <t xml:space="preserve">    </t>
    </r>
    <r>
      <rPr>
        <b/>
        <sz val="11"/>
        <color theme="1"/>
        <rFont val="Gantari"/>
      </rPr>
      <t xml:space="preserve">4.8) </t>
    </r>
    <r>
      <rPr>
        <b/>
        <u/>
        <sz val="11"/>
        <color theme="1"/>
        <rFont val="Gantari"/>
      </rPr>
      <t>Resultado por Tenencia de Inversiones</t>
    </r>
    <r>
      <rPr>
        <u/>
        <sz val="11"/>
        <color theme="1"/>
        <rFont val="Gantari"/>
      </rPr>
      <t>:</t>
    </r>
    <r>
      <rPr>
        <sz val="11"/>
        <color theme="1"/>
        <rFont val="Gantari"/>
      </rPr>
      <t xml:space="preserve"> Este saldo comprende los rendimientos generados por las inversiones de liquidez que posee el fondo durante el período reportado.</t>
    </r>
  </si>
  <si>
    <r>
      <t xml:space="preserve">    </t>
    </r>
    <r>
      <rPr>
        <b/>
        <sz val="11"/>
        <color theme="1"/>
        <rFont val="Gantari"/>
      </rPr>
      <t xml:space="preserve">4.9) </t>
    </r>
    <r>
      <rPr>
        <b/>
        <u/>
        <sz val="11"/>
        <color theme="1"/>
        <rFont val="Gantari"/>
      </rPr>
      <t>Otros Ingresos / Otros Egresos</t>
    </r>
    <r>
      <rPr>
        <u/>
        <sz val="11"/>
        <color theme="1"/>
        <rFont val="Gantari"/>
      </rPr>
      <t>:</t>
    </r>
    <r>
      <rPr>
        <sz val="11"/>
        <color theme="1"/>
        <rFont val="Gantari"/>
      </rPr>
      <t xml:space="preserve"> Esta cuenta se compone por importes que no son parte de las operaciones ordinarias.</t>
    </r>
  </si>
  <si>
    <r>
      <t xml:space="preserve">    </t>
    </r>
    <r>
      <rPr>
        <b/>
        <sz val="11"/>
        <color theme="1"/>
        <rFont val="Gantari"/>
      </rPr>
      <t xml:space="preserve">4.4) </t>
    </r>
    <r>
      <rPr>
        <b/>
        <u/>
        <sz val="11"/>
        <color theme="1"/>
        <rFont val="Gantari"/>
      </rPr>
      <t>Proveedores Locales</t>
    </r>
    <r>
      <rPr>
        <u/>
        <sz val="11"/>
        <color theme="1"/>
        <rFont val="Gantari"/>
      </rPr>
      <t>:</t>
    </r>
    <r>
      <rPr>
        <sz val="11"/>
        <color theme="1"/>
        <rFont val="Gantari"/>
      </rPr>
      <t xml:space="preserve"> La composición del saldo de la cuenta al 31 de diciembre 2024, comparativo con el ejercicio anterior,</t>
    </r>
  </si>
  <si>
    <t>Comisión Gestion Cobranza</t>
  </si>
  <si>
    <t>Gastos Financieros</t>
  </si>
  <si>
    <t>Banco Continental SAECA</t>
  </si>
  <si>
    <t>Multas y Recargos</t>
  </si>
  <si>
    <t>Aumento (Disminución) en Otros Pasivos</t>
  </si>
  <si>
    <t>Intereses Cobrados</t>
  </si>
  <si>
    <t>Ingresos a Realizar</t>
  </si>
  <si>
    <t>c) Gastos Operacionales y comisión de la Sociedad Administradora:</t>
  </si>
  <si>
    <r>
      <t xml:space="preserve">Comisión por Administración </t>
    </r>
    <r>
      <rPr>
        <b/>
        <sz val="11"/>
        <color theme="1"/>
        <rFont val="Gantari"/>
      </rPr>
      <t>(Nota 3.C)</t>
    </r>
  </si>
  <si>
    <t>2do. TRIMESTRE</t>
  </si>
  <si>
    <t>1er. TRIMESTRE</t>
  </si>
  <si>
    <t>ABRIL</t>
  </si>
  <si>
    <t>MAYO</t>
  </si>
  <si>
    <t>JUNIO</t>
  </si>
  <si>
    <t>Banco Itau S.A.</t>
  </si>
  <si>
    <t>Comisiones Pagadas</t>
  </si>
  <si>
    <t>Gastos de Consumision</t>
  </si>
  <si>
    <t>Tipo de cambio BCP</t>
  </si>
  <si>
    <t>Tipo de cambio unico</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</si>
  <si>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</si>
  <si>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Correspondiente al 30/09/2025 comparativo con el periodo 30/09/2024</t>
  </si>
  <si>
    <t>TOTAL AL 30/09/2025</t>
  </si>
  <si>
    <t xml:space="preserve">El período que cubre los Estados Contables es del 01 de enero al 30 de septiembre del 2025 de forma comparativa con el mismo periodo del año anterior. </t>
  </si>
  <si>
    <t>3er. TRIMESTRE</t>
  </si>
  <si>
    <t>AGOSTO</t>
  </si>
  <si>
    <t>JULIO</t>
  </si>
  <si>
    <t>SEPTIEMBRE</t>
  </si>
  <si>
    <t>Seguros a Devengar</t>
  </si>
  <si>
    <r>
      <t xml:space="preserve">    </t>
    </r>
    <r>
      <rPr>
        <b/>
        <sz val="11"/>
        <color theme="1"/>
        <rFont val="Gantari"/>
      </rPr>
      <t xml:space="preserve">4.3) </t>
    </r>
    <r>
      <rPr>
        <b/>
        <u/>
        <sz val="11"/>
        <color theme="1"/>
        <rFont val="Gantari"/>
      </rPr>
      <t>Acreedores por Operación:</t>
    </r>
    <r>
      <rPr>
        <sz val="11"/>
        <color theme="1"/>
        <rFont val="Gantari"/>
      </rPr>
      <t xml:space="preserve"> El saldo es el siguiente:</t>
    </r>
  </si>
  <si>
    <t>3er Trimestre</t>
  </si>
  <si>
    <t>Correspondiente al 30/09/2025 comparativo con el periodo 31/12/2024</t>
  </si>
  <si>
    <t>Otros Gastos Operativos</t>
  </si>
  <si>
    <t>Instalaciones</t>
  </si>
  <si>
    <t>Gastos de Comite de Vigilancia</t>
  </si>
  <si>
    <t>Seguros Pagados</t>
  </si>
  <si>
    <t>Prestamo de Tarjeta de Credito</t>
  </si>
  <si>
    <t>Expensas</t>
  </si>
  <si>
    <t>Marketing</t>
  </si>
  <si>
    <t>Honorarios</t>
  </si>
  <si>
    <t>Papeles y Utiles</t>
  </si>
  <si>
    <t>Panal Seguros SA</t>
  </si>
  <si>
    <t>Ingenia</t>
  </si>
  <si>
    <t>Intereses Bancarios - Caja de Ahorro</t>
  </si>
  <si>
    <r>
      <t xml:space="preserve">    </t>
    </r>
    <r>
      <rPr>
        <b/>
        <sz val="11"/>
        <color theme="1"/>
        <rFont val="Gantari"/>
      </rPr>
      <t xml:space="preserve">4.6) </t>
    </r>
    <r>
      <rPr>
        <b/>
        <u/>
        <sz val="11"/>
        <color theme="1"/>
        <rFont val="Gantari"/>
      </rPr>
      <t>Prestamos Bancarios:</t>
    </r>
    <r>
      <rPr>
        <sz val="11"/>
        <color theme="1"/>
        <rFont val="Gantari"/>
      </rPr>
      <t xml:space="preserve"> Esta cuenta se compone de:</t>
    </r>
  </si>
  <si>
    <t>Departamentos terminados para la venta</t>
  </si>
  <si>
    <t>Estacionamientos terminados - Autos</t>
  </si>
  <si>
    <t>Estacionamientos terminados - Motos</t>
  </si>
  <si>
    <t>Bauleras terminadas para la venta</t>
  </si>
  <si>
    <r>
      <t xml:space="preserve">    </t>
    </r>
    <r>
      <rPr>
        <b/>
        <sz val="11"/>
        <color theme="1"/>
        <rFont val="Gantari"/>
      </rPr>
      <t xml:space="preserve">4.7) Garantía de Buena Ejecución </t>
    </r>
    <r>
      <rPr>
        <u/>
        <sz val="11"/>
        <color theme="1"/>
        <rFont val="Gantari"/>
      </rPr>
      <t>:</t>
    </r>
    <r>
      <rPr>
        <sz val="11"/>
        <color theme="1"/>
        <rFont val="Gantari"/>
      </rPr>
      <t xml:space="preserve"> Esta compuesta por los siguientes saldos</t>
    </r>
  </si>
  <si>
    <t>INGENIA S.R.L</t>
  </si>
  <si>
    <t xml:space="preserve">Resultado por venta de Departamentos </t>
  </si>
  <si>
    <t>OTROS INGRESOS</t>
  </si>
  <si>
    <r>
      <t xml:space="preserve">Otros Ingresos </t>
    </r>
    <r>
      <rPr>
        <b/>
        <sz val="11"/>
        <color theme="1"/>
        <rFont val="Gantari"/>
      </rPr>
      <t>Nota 4.9</t>
    </r>
  </si>
  <si>
    <t>IVA de Seguro Anticipo Financiero</t>
  </si>
  <si>
    <t>Creditos a Amortizar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</si>
</sst>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_(* #,##0.00_);_(* \(#,##0.00\);_(* &quot;-&quot;??_);_(@_)"/>
    <numFmt numFmtId="168" formatCode="_(* #,##0.00_);_(* \(#,##0.00\);_(* &quot;-&quot;_);_(@_)"/>
  </numFmts>
  <fonts count="24"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b/>
      <sz val="11"/>
      <color theme="1"/>
      <name val="Gantari"/>
    </font>
    <font>
      <u/>
      <sz val="11"/>
      <color theme="10"/>
      <name val="Gantari"/>
    </font>
    <font>
      <sz val="11"/>
      <name val="Gantari"/>
    </font>
    <font>
      <b/>
      <sz val="11"/>
      <name val="Gantari"/>
    </font>
    <font>
      <b/>
      <sz val="11"/>
      <color indexed="72"/>
      <name val="Gantari"/>
    </font>
    <font>
      <b/>
      <sz val="11"/>
      <color indexed="8"/>
      <name val="Gantari"/>
    </font>
    <font>
      <b/>
      <u/>
      <sz val="11"/>
      <color indexed="8"/>
      <name val="Gantari"/>
    </font>
    <font>
      <b/>
      <u/>
      <sz val="11"/>
      <color theme="1"/>
      <name val="Gantari"/>
    </font>
    <font>
      <i/>
      <u/>
      <sz val="11"/>
      <color theme="1"/>
      <name val="Gantari"/>
    </font>
    <font>
      <sz val="11"/>
      <color rgb="FF000000"/>
      <name val="Gantari"/>
    </font>
    <font>
      <u/>
      <sz val="11"/>
      <color theme="1"/>
      <name val="Gantari"/>
    </font>
    <font>
      <b/>
      <sz val="8"/>
      <color theme="1"/>
      <name val="Gantari"/>
    </font>
    <font>
      <b/>
      <sz val="11"/>
      <color rgb="FF000000"/>
      <name val="Gantari"/>
    </font>
    <font>
      <b/>
      <sz val="8"/>
      <color indexed="72"/>
      <name val="Gantari"/>
    </font>
    <font>
      <sz val="11"/>
      <color indexed="8"/>
      <name val="Gantari"/>
    </font>
    <font>
      <b/>
      <sz val="11"/>
      <color rgb="FFFF0000"/>
      <name val="Gantari"/>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7"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cellStyleXfs>
  <cellXfs count="216">
    <xf numFmtId="0" fontId="0" fillId="0" borderId="0" xfId="0"/>
    <xf numFmtId="0" fontId="7" fillId="0" borderId="0" xfId="0" applyFont="1"/>
    <xf numFmtId="0" fontId="9" fillId="0" borderId="0" xfId="9" applyFont="1" applyAlignment="1">
      <alignment horizontal="left" vertical="top"/>
    </xf>
    <xf numFmtId="0" fontId="10" fillId="0" borderId="0" xfId="2" applyFont="1" applyAlignment="1">
      <alignment horizontal="left" vertical="top"/>
    </xf>
    <xf numFmtId="0" fontId="10" fillId="0" borderId="0" xfId="0" applyFont="1"/>
    <xf numFmtId="0" fontId="11" fillId="0" borderId="14" xfId="2" applyFont="1" applyBorder="1" applyAlignment="1">
      <alignment horizontal="centerContinuous" vertical="top"/>
    </xf>
    <xf numFmtId="0" fontId="12" fillId="0" borderId="5" xfId="2" applyFont="1" applyBorder="1" applyAlignment="1">
      <alignment horizontal="centerContinuous" vertical="top"/>
    </xf>
    <xf numFmtId="0" fontId="12" fillId="0" borderId="6" xfId="2" applyFont="1" applyBorder="1" applyAlignment="1">
      <alignment horizontal="centerContinuous" vertical="top"/>
    </xf>
    <xf numFmtId="0" fontId="12" fillId="0" borderId="7" xfId="2" applyFont="1" applyBorder="1" applyAlignment="1">
      <alignment horizontal="centerContinuous" vertical="top"/>
    </xf>
    <xf numFmtId="14" fontId="12" fillId="0" borderId="5" xfId="2" applyNumberFormat="1" applyFont="1" applyBorder="1" applyAlignment="1">
      <alignment horizontal="centerContinuous" vertical="top"/>
    </xf>
    <xf numFmtId="0" fontId="10" fillId="0" borderId="0" xfId="0" applyFont="1" applyAlignment="1">
      <alignment horizontal="center" vertical="center" wrapText="1"/>
    </xf>
    <xf numFmtId="0" fontId="12" fillId="0" borderId="1" xfId="2" applyFont="1" applyBorder="1" applyAlignment="1">
      <alignment horizontal="center" vertical="center" wrapText="1"/>
    </xf>
    <xf numFmtId="0" fontId="10" fillId="0" borderId="10" xfId="0" applyFont="1" applyBorder="1"/>
    <xf numFmtId="0" fontId="10" fillId="0" borderId="11" xfId="0" applyFont="1" applyBorder="1"/>
    <xf numFmtId="14" fontId="10" fillId="0" borderId="11" xfId="0" applyNumberFormat="1" applyFont="1" applyBorder="1"/>
    <xf numFmtId="41" fontId="10" fillId="0" borderId="11" xfId="1" applyFont="1" applyBorder="1" applyAlignment="1"/>
    <xf numFmtId="0" fontId="10" fillId="0" borderId="13" xfId="0" applyFont="1" applyBorder="1"/>
    <xf numFmtId="0" fontId="10" fillId="0" borderId="14" xfId="0" applyFont="1" applyBorder="1"/>
    <xf numFmtId="0" fontId="10" fillId="0" borderId="15" xfId="0" applyFont="1" applyBorder="1"/>
    <xf numFmtId="0" fontId="13" fillId="0" borderId="11" xfId="0" applyFont="1" applyBorder="1" applyAlignment="1">
      <alignment vertical="top"/>
    </xf>
    <xf numFmtId="41" fontId="13" fillId="0" borderId="11" xfId="1" applyFont="1" applyBorder="1" applyAlignment="1" applyProtection="1">
      <alignment horizontal="right" vertical="top"/>
    </xf>
    <xf numFmtId="0" fontId="10" fillId="0" borderId="12" xfId="0" applyFont="1" applyBorder="1"/>
    <xf numFmtId="0" fontId="10" fillId="0" borderId="8" xfId="0" applyFont="1" applyBorder="1"/>
    <xf numFmtId="0" fontId="13" fillId="0" borderId="0" xfId="0" applyFont="1" applyAlignment="1">
      <alignment vertical="top"/>
    </xf>
    <xf numFmtId="41" fontId="13" fillId="0" borderId="0" xfId="1" applyFont="1" applyBorder="1" applyAlignment="1" applyProtection="1">
      <alignment horizontal="right" vertical="top"/>
    </xf>
    <xf numFmtId="0" fontId="10" fillId="0" borderId="9" xfId="0" applyFont="1" applyBorder="1"/>
    <xf numFmtId="0" fontId="14" fillId="0" borderId="14" xfId="0" applyFont="1" applyBorder="1" applyAlignment="1">
      <alignment vertical="top"/>
    </xf>
    <xf numFmtId="41" fontId="13" fillId="0" borderId="14" xfId="1" applyFont="1" applyBorder="1" applyAlignment="1" applyProtection="1">
      <alignment horizontal="right" vertical="top"/>
    </xf>
    <xf numFmtId="0" fontId="9" fillId="0" borderId="0" xfId="9" applyFont="1"/>
    <xf numFmtId="0" fontId="8" fillId="0" borderId="0" xfId="0" applyFont="1" applyAlignment="1">
      <alignment horizontal="left" wrapText="1"/>
    </xf>
    <xf numFmtId="0" fontId="7" fillId="0" borderId="0" xfId="0" applyFont="1" applyAlignment="1">
      <alignment horizontal="left" vertical="top" wrapText="1"/>
    </xf>
    <xf numFmtId="0" fontId="8" fillId="0" borderId="0" xfId="0" applyFont="1" applyAlignment="1">
      <alignment horizontal="left" vertical="center" wrapText="1"/>
    </xf>
    <xf numFmtId="0" fontId="7" fillId="0" borderId="0" xfId="0" applyFont="1" applyAlignment="1">
      <alignment horizontal="left"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8" fillId="0" borderId="0" xfId="0" applyFont="1"/>
    <xf numFmtId="0" fontId="8" fillId="0" borderId="0" xfId="0" applyFont="1" applyAlignment="1">
      <alignment wrapText="1"/>
    </xf>
    <xf numFmtId="41" fontId="7" fillId="0" borderId="2" xfId="1" applyFont="1" applyBorder="1" applyAlignment="1">
      <alignment horizontal="center" vertical="center"/>
    </xf>
    <xf numFmtId="43" fontId="7" fillId="0" borderId="0" xfId="0" applyNumberFormat="1" applyFont="1"/>
    <xf numFmtId="41" fontId="8" fillId="0" borderId="1" xfId="1" applyFont="1" applyFill="1" applyBorder="1" applyAlignment="1">
      <alignment horizontal="center" vertical="center"/>
    </xf>
    <xf numFmtId="0" fontId="8" fillId="0" borderId="1" xfId="0" applyFont="1" applyBorder="1" applyAlignment="1">
      <alignment horizontal="center" vertical="center" wrapText="1"/>
    </xf>
    <xf numFmtId="0" fontId="7" fillId="0" borderId="10" xfId="0" applyFont="1" applyBorder="1"/>
    <xf numFmtId="0" fontId="7" fillId="0" borderId="8" xfId="0" applyFont="1" applyBorder="1"/>
    <xf numFmtId="0" fontId="7" fillId="0" borderId="13" xfId="0" applyFont="1" applyBorder="1"/>
    <xf numFmtId="41" fontId="17" fillId="0" borderId="4" xfId="1" applyFont="1" applyBorder="1" applyAlignment="1">
      <alignment horizontal="center" vertical="center"/>
    </xf>
    <xf numFmtId="0" fontId="7" fillId="0" borderId="2" xfId="0" applyFont="1" applyBorder="1"/>
    <xf numFmtId="0" fontId="7" fillId="0" borderId="3" xfId="0" applyFont="1" applyBorder="1"/>
    <xf numFmtId="0" fontId="7" fillId="0" borderId="4" xfId="0" applyFont="1" applyBorder="1"/>
    <xf numFmtId="41" fontId="7" fillId="0" borderId="2" xfId="1" applyFont="1" applyBorder="1"/>
    <xf numFmtId="41" fontId="7" fillId="0" borderId="3" xfId="1" applyFont="1" applyBorder="1"/>
    <xf numFmtId="41" fontId="7" fillId="0" borderId="4" xfId="1" applyFont="1" applyBorder="1"/>
    <xf numFmtId="0" fontId="8" fillId="0" borderId="2" xfId="0" applyFont="1" applyBorder="1" applyAlignment="1">
      <alignment horizontal="center" vertical="center"/>
    </xf>
    <xf numFmtId="41" fontId="7" fillId="0" borderId="2" xfId="1" applyFont="1" applyFill="1" applyBorder="1"/>
    <xf numFmtId="41" fontId="7" fillId="0" borderId="4" xfId="1" applyFont="1" applyFill="1" applyBorder="1"/>
    <xf numFmtId="41" fontId="8" fillId="0" borderId="1" xfId="1" applyFont="1" applyFill="1" applyBorder="1"/>
    <xf numFmtId="0" fontId="8" fillId="0" borderId="0" xfId="0" applyFont="1" applyAlignment="1">
      <alignment horizontal="center" vertical="center"/>
    </xf>
    <xf numFmtId="165" fontId="8" fillId="0" borderId="0" xfId="1" applyNumberFormat="1" applyFont="1" applyFill="1" applyBorder="1"/>
    <xf numFmtId="41" fontId="7" fillId="0" borderId="0" xfId="0" applyNumberFormat="1" applyFont="1"/>
    <xf numFmtId="0" fontId="8" fillId="0" borderId="4" xfId="0" applyFont="1" applyBorder="1" applyAlignment="1">
      <alignment horizontal="center" vertical="center"/>
    </xf>
    <xf numFmtId="41" fontId="8" fillId="0" borderId="15" xfId="1" applyFont="1" applyBorder="1"/>
    <xf numFmtId="0" fontId="7" fillId="0" borderId="1" xfId="0" applyFont="1" applyBorder="1"/>
    <xf numFmtId="41" fontId="7" fillId="0" borderId="12" xfId="1" applyFont="1" applyBorder="1"/>
    <xf numFmtId="41" fontId="8" fillId="0" borderId="7" xfId="1" applyFont="1" applyBorder="1"/>
    <xf numFmtId="41" fontId="7" fillId="0" borderId="0" xfId="0" applyNumberFormat="1" applyFont="1" applyAlignment="1">
      <alignment horizontal="left" vertical="top" wrapText="1"/>
    </xf>
    <xf numFmtId="41" fontId="7" fillId="0" borderId="1" xfId="1" applyFont="1" applyBorder="1"/>
    <xf numFmtId="41" fontId="8" fillId="0" borderId="1" xfId="1" applyFont="1" applyBorder="1" applyAlignment="1">
      <alignment horizontal="center" vertical="center"/>
    </xf>
    <xf numFmtId="0" fontId="8" fillId="0" borderId="1" xfId="0" applyFont="1" applyBorder="1"/>
    <xf numFmtId="0" fontId="15" fillId="0" borderId="8" xfId="0" applyFont="1" applyBorder="1"/>
    <xf numFmtId="41" fontId="7" fillId="0" borderId="8" xfId="1" applyFont="1" applyBorder="1"/>
    <xf numFmtId="0" fontId="8" fillId="0" borderId="8" xfId="0" applyFont="1" applyBorder="1"/>
    <xf numFmtId="0" fontId="8" fillId="0" borderId="1" xfId="0" applyFont="1" applyBorder="1" applyAlignment="1">
      <alignment horizontal="left" vertical="center" wrapText="1"/>
    </xf>
    <xf numFmtId="0" fontId="8" fillId="0" borderId="1" xfId="0" applyFont="1" applyBorder="1" applyAlignment="1">
      <alignment horizontal="left" wrapText="1"/>
    </xf>
    <xf numFmtId="41" fontId="8" fillId="0" borderId="1" xfId="1" applyFont="1" applyBorder="1" applyAlignment="1">
      <alignment horizontal="center"/>
    </xf>
    <xf numFmtId="165" fontId="7" fillId="0" borderId="0" xfId="0" applyNumberFormat="1" applyFont="1"/>
    <xf numFmtId="0" fontId="19" fillId="0" borderId="0" xfId="0" applyFont="1" applyAlignment="1">
      <alignment horizontal="left"/>
    </xf>
    <xf numFmtId="41" fontId="7" fillId="0" borderId="0" xfId="1" applyFont="1"/>
    <xf numFmtId="0" fontId="8" fillId="0" borderId="1" xfId="0" applyFont="1" applyBorder="1" applyAlignment="1">
      <alignment horizontal="center"/>
    </xf>
    <xf numFmtId="14" fontId="8" fillId="0" borderId="1" xfId="0" applyNumberFormat="1" applyFont="1" applyBorder="1" applyAlignment="1">
      <alignment horizontal="center"/>
    </xf>
    <xf numFmtId="41" fontId="8" fillId="0" borderId="1" xfId="1" applyFont="1" applyBorder="1"/>
    <xf numFmtId="165" fontId="7" fillId="0" borderId="0" xfId="1" applyNumberFormat="1" applyFont="1"/>
    <xf numFmtId="0" fontId="8" fillId="0" borderId="2" xfId="0" applyFont="1" applyBorder="1"/>
    <xf numFmtId="41" fontId="7" fillId="0" borderId="3" xfId="1" applyFont="1" applyFill="1" applyBorder="1"/>
    <xf numFmtId="0" fontId="8" fillId="0" borderId="4" xfId="0" applyFont="1" applyBorder="1"/>
    <xf numFmtId="41" fontId="8" fillId="0" borderId="4" xfId="1" applyFont="1" applyBorder="1"/>
    <xf numFmtId="0" fontId="8" fillId="0" borderId="5" xfId="0" applyFont="1" applyBorder="1"/>
    <xf numFmtId="0" fontId="8" fillId="0" borderId="6" xfId="0" applyFont="1" applyBorder="1"/>
    <xf numFmtId="0" fontId="8" fillId="3" borderId="0" xfId="0" applyFont="1" applyFill="1" applyAlignment="1">
      <alignment horizontal="centerContinuous"/>
    </xf>
    <xf numFmtId="0" fontId="15" fillId="0" borderId="0" xfId="0" applyFont="1" applyAlignment="1">
      <alignment horizontal="centerContinuous"/>
    </xf>
    <xf numFmtId="0" fontId="8" fillId="0" borderId="0" xfId="0" applyFont="1" applyAlignment="1">
      <alignment horizontal="centerContinuous"/>
    </xf>
    <xf numFmtId="14" fontId="20" fillId="2" borderId="0" xfId="0" applyNumberFormat="1" applyFont="1" applyFill="1" applyAlignment="1">
      <alignment horizontal="center" vertical="center"/>
    </xf>
    <xf numFmtId="41" fontId="17" fillId="2" borderId="0" xfId="1" applyFont="1" applyFill="1" applyAlignment="1">
      <alignment horizontal="center" vertical="center"/>
    </xf>
    <xf numFmtId="0" fontId="17" fillId="2" borderId="3" xfId="0" applyFont="1" applyFill="1" applyBorder="1" applyAlignment="1">
      <alignment vertical="center"/>
    </xf>
    <xf numFmtId="0" fontId="20" fillId="2" borderId="1" xfId="0" applyFont="1" applyFill="1" applyBorder="1" applyAlignment="1">
      <alignment vertical="center"/>
    </xf>
    <xf numFmtId="41" fontId="20" fillId="2" borderId="1" xfId="0" applyNumberFormat="1" applyFont="1" applyFill="1" applyBorder="1" applyAlignment="1">
      <alignment vertical="center"/>
    </xf>
    <xf numFmtId="41" fontId="20" fillId="2" borderId="0" xfId="1" applyFont="1" applyFill="1" applyAlignment="1">
      <alignment horizontal="center" vertical="center"/>
    </xf>
    <xf numFmtId="0" fontId="17" fillId="2" borderId="3" xfId="0" applyFont="1" applyFill="1" applyBorder="1" applyAlignment="1">
      <alignment horizontal="left" vertical="center"/>
    </xf>
    <xf numFmtId="164" fontId="20" fillId="2" borderId="0" xfId="1" applyNumberFormat="1" applyFont="1" applyFill="1" applyAlignment="1">
      <alignment horizontal="center" vertical="center"/>
    </xf>
    <xf numFmtId="3" fontId="21" fillId="0" borderId="0" xfId="0" applyNumberFormat="1" applyFont="1" applyAlignment="1">
      <alignment vertical="top"/>
    </xf>
    <xf numFmtId="164" fontId="7" fillId="0" borderId="0" xfId="1" applyNumberFormat="1" applyFont="1"/>
    <xf numFmtId="166" fontId="7" fillId="0" borderId="0" xfId="0" applyNumberFormat="1" applyFont="1"/>
    <xf numFmtId="41" fontId="8" fillId="0" borderId="3" xfId="1" applyFont="1" applyBorder="1"/>
    <xf numFmtId="41" fontId="8" fillId="0" borderId="1" xfId="1" applyFont="1" applyBorder="1" applyAlignment="1">
      <alignment horizontal="center" vertical="center" wrapText="1"/>
    </xf>
    <xf numFmtId="0" fontId="8" fillId="0" borderId="10" xfId="0" applyFont="1" applyBorder="1"/>
    <xf numFmtId="0" fontId="8" fillId="0" borderId="7" xfId="0" applyFont="1" applyBorder="1"/>
    <xf numFmtId="41" fontId="7" fillId="0" borderId="9" xfId="1" applyFont="1" applyBorder="1" applyAlignment="1">
      <alignment horizontal="center" vertical="center"/>
    </xf>
    <xf numFmtId="41" fontId="7" fillId="0" borderId="3" xfId="1" applyFont="1" applyBorder="1" applyAlignment="1">
      <alignment horizontal="center" vertical="center"/>
    </xf>
    <xf numFmtId="41" fontId="7" fillId="0" borderId="15" xfId="1" applyFont="1" applyBorder="1" applyAlignment="1">
      <alignment horizontal="center" vertical="center"/>
    </xf>
    <xf numFmtId="41" fontId="7" fillId="0" borderId="4" xfId="1" applyFont="1" applyBorder="1" applyAlignment="1">
      <alignment horizontal="center" vertical="center"/>
    </xf>
    <xf numFmtId="14" fontId="10" fillId="0" borderId="14" xfId="0" applyNumberFormat="1" applyFont="1" applyBorder="1"/>
    <xf numFmtId="41" fontId="8" fillId="0" borderId="1" xfId="1" applyFont="1" applyFill="1" applyBorder="1" applyAlignment="1">
      <alignment horizontal="center" vertical="center" wrapText="1"/>
    </xf>
    <xf numFmtId="41" fontId="8" fillId="0" borderId="7" xfId="1" applyFont="1" applyFill="1" applyBorder="1"/>
    <xf numFmtId="14" fontId="8" fillId="0" borderId="2" xfId="0" applyNumberFormat="1" applyFont="1" applyBorder="1" applyAlignment="1">
      <alignment horizontal="center" vertical="center"/>
    </xf>
    <xf numFmtId="41" fontId="17" fillId="0" borderId="0" xfId="1" applyFont="1" applyBorder="1" applyAlignment="1">
      <alignment horizontal="center" vertical="center"/>
    </xf>
    <xf numFmtId="41" fontId="7" fillId="0" borderId="0" xfId="1" applyFont="1" applyBorder="1" applyAlignment="1">
      <alignment horizontal="center" vertical="center"/>
    </xf>
    <xf numFmtId="0" fontId="17" fillId="0" borderId="10"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center" vertical="top"/>
    </xf>
    <xf numFmtId="0" fontId="22" fillId="0" borderId="11" xfId="0" applyFont="1" applyBorder="1" applyAlignment="1">
      <alignment vertical="top"/>
    </xf>
    <xf numFmtId="41" fontId="22" fillId="0" borderId="11" xfId="1" applyFont="1" applyBorder="1" applyAlignment="1">
      <alignment horizontal="right" vertical="top"/>
    </xf>
    <xf numFmtId="0" fontId="22" fillId="0" borderId="13" xfId="0" applyFont="1" applyBorder="1" applyAlignment="1">
      <alignment horizontal="left" vertical="top"/>
    </xf>
    <xf numFmtId="0" fontId="22" fillId="0" borderId="14" xfId="0" applyFont="1" applyBorder="1" applyAlignment="1">
      <alignment horizontal="center" vertical="top"/>
    </xf>
    <xf numFmtId="0" fontId="22" fillId="0" borderId="14" xfId="0" applyFont="1" applyBorder="1" applyAlignment="1">
      <alignment vertical="top"/>
    </xf>
    <xf numFmtId="41" fontId="22" fillId="0" borderId="14" xfId="1" applyFont="1" applyBorder="1" applyAlignment="1">
      <alignment horizontal="right" vertical="top"/>
    </xf>
    <xf numFmtId="41" fontId="17" fillId="2" borderId="0" xfId="1" applyFont="1" applyFill="1" applyBorder="1" applyAlignment="1">
      <alignment horizontal="center" vertical="center"/>
    </xf>
    <xf numFmtId="0" fontId="20" fillId="2" borderId="2" xfId="0" applyFont="1" applyFill="1" applyBorder="1" applyAlignment="1">
      <alignment horizontal="center" vertical="center"/>
    </xf>
    <xf numFmtId="14" fontId="20" fillId="2" borderId="2" xfId="0" applyNumberFormat="1" applyFont="1" applyFill="1" applyBorder="1" applyAlignment="1">
      <alignment horizontal="center" vertical="center"/>
    </xf>
    <xf numFmtId="0" fontId="20" fillId="2" borderId="4" xfId="0" applyFont="1" applyFill="1" applyBorder="1" applyAlignment="1">
      <alignment vertical="center"/>
    </xf>
    <xf numFmtId="41" fontId="20" fillId="2" borderId="4" xfId="0" applyNumberFormat="1" applyFont="1" applyFill="1" applyBorder="1" applyAlignment="1">
      <alignment vertical="center"/>
    </xf>
    <xf numFmtId="41" fontId="20" fillId="0" borderId="4" xfId="0" applyNumberFormat="1" applyFont="1" applyBorder="1" applyAlignment="1">
      <alignment vertical="center"/>
    </xf>
    <xf numFmtId="0" fontId="17" fillId="2" borderId="10" xfId="0" applyFont="1" applyFill="1" applyBorder="1" applyAlignment="1">
      <alignment vertical="center"/>
    </xf>
    <xf numFmtId="0" fontId="17" fillId="2" borderId="8" xfId="0" applyFont="1" applyFill="1" applyBorder="1" applyAlignment="1">
      <alignment vertical="center"/>
    </xf>
    <xf numFmtId="41" fontId="10" fillId="0" borderId="14" xfId="1" applyFont="1" applyBorder="1" applyAlignment="1"/>
    <xf numFmtId="41" fontId="8" fillId="0" borderId="13" xfId="0" applyNumberFormat="1" applyFont="1" applyBorder="1" applyAlignment="1">
      <alignment horizontal="left" vertical="top" wrapText="1"/>
    </xf>
    <xf numFmtId="41" fontId="7" fillId="0" borderId="2" xfId="0" applyNumberFormat="1" applyFont="1" applyBorder="1" applyAlignment="1">
      <alignment horizontal="left" vertical="top"/>
    </xf>
    <xf numFmtId="41" fontId="7" fillId="0" borderId="3" xfId="0" applyNumberFormat="1" applyFont="1" applyBorder="1" applyAlignment="1">
      <alignment horizontal="left" vertical="top"/>
    </xf>
    <xf numFmtId="41" fontId="7" fillId="0" borderId="4" xfId="0" applyNumberFormat="1" applyFont="1" applyBorder="1" applyAlignment="1">
      <alignment horizontal="left" vertical="top"/>
    </xf>
    <xf numFmtId="0" fontId="7" fillId="0" borderId="8" xfId="0" applyFont="1" applyBorder="1" applyAlignment="1">
      <alignment horizontal="left" vertical="top"/>
    </xf>
    <xf numFmtId="165" fontId="8" fillId="0" borderId="0" xfId="1" applyNumberFormat="1" applyFont="1" applyBorder="1"/>
    <xf numFmtId="41" fontId="17" fillId="2" borderId="10" xfId="1" applyFont="1" applyFill="1" applyBorder="1" applyAlignment="1">
      <alignment vertical="center"/>
    </xf>
    <xf numFmtId="41" fontId="17" fillId="0" borderId="2" xfId="1" applyFont="1" applyFill="1" applyBorder="1" applyAlignment="1">
      <alignment horizontal="center" vertical="center"/>
    </xf>
    <xf numFmtId="41" fontId="17" fillId="2" borderId="8" xfId="1" applyFont="1" applyFill="1" applyBorder="1" applyAlignment="1">
      <alignment vertical="center"/>
    </xf>
    <xf numFmtId="41" fontId="17" fillId="0" borderId="3" xfId="1" applyFont="1" applyFill="1" applyBorder="1" applyAlignment="1">
      <alignment horizontal="center" vertical="center"/>
    </xf>
    <xf numFmtId="41" fontId="20" fillId="0" borderId="1" xfId="1" applyFont="1" applyFill="1" applyBorder="1" applyAlignment="1">
      <alignment horizontal="center" vertical="center"/>
    </xf>
    <xf numFmtId="41" fontId="17" fillId="2" borderId="2" xfId="1" applyFont="1" applyFill="1" applyBorder="1" applyAlignment="1">
      <alignment vertical="center"/>
    </xf>
    <xf numFmtId="41" fontId="17" fillId="2" borderId="3" xfId="1" applyFont="1" applyFill="1" applyBorder="1" applyAlignment="1">
      <alignment vertical="center"/>
    </xf>
    <xf numFmtId="41" fontId="20" fillId="2" borderId="1" xfId="1" applyFont="1" applyFill="1" applyBorder="1" applyAlignment="1">
      <alignment vertical="center"/>
    </xf>
    <xf numFmtId="41" fontId="8" fillId="0" borderId="6" xfId="1" applyFont="1" applyBorder="1"/>
    <xf numFmtId="10" fontId="22" fillId="0" borderId="15" xfId="10" applyNumberFormat="1" applyFont="1" applyBorder="1" applyAlignment="1" applyProtection="1">
      <alignment vertical="top"/>
    </xf>
    <xf numFmtId="41" fontId="8" fillId="0" borderId="2" xfId="1" applyFont="1" applyBorder="1"/>
    <xf numFmtId="41" fontId="7" fillId="0" borderId="9" xfId="1" applyFont="1" applyBorder="1" applyAlignment="1">
      <alignment horizontal="center"/>
    </xf>
    <xf numFmtId="41" fontId="15" fillId="0" borderId="8" xfId="1" applyFont="1" applyBorder="1"/>
    <xf numFmtId="41" fontId="8" fillId="0" borderId="8" xfId="1" applyFont="1" applyBorder="1"/>
    <xf numFmtId="41" fontId="8" fillId="0" borderId="1" xfId="1" applyFont="1" applyBorder="1" applyAlignment="1">
      <alignment horizontal="left" vertical="center" wrapText="1"/>
    </xf>
    <xf numFmtId="41" fontId="7" fillId="0" borderId="11" xfId="1" applyFont="1" applyBorder="1" applyAlignment="1">
      <alignment horizontal="center" vertical="center"/>
    </xf>
    <xf numFmtId="41" fontId="7" fillId="0" borderId="14" xfId="1" applyFont="1" applyBorder="1" applyAlignment="1">
      <alignment horizontal="center" vertical="center"/>
    </xf>
    <xf numFmtId="41" fontId="17" fillId="0" borderId="2" xfId="1" applyFont="1" applyBorder="1" applyAlignment="1">
      <alignment horizontal="center" vertical="center"/>
    </xf>
    <xf numFmtId="41" fontId="17" fillId="0" borderId="3" xfId="1" applyFont="1" applyBorder="1" applyAlignment="1">
      <alignment horizontal="center" vertical="center"/>
    </xf>
    <xf numFmtId="0" fontId="17" fillId="0" borderId="8" xfId="0" applyFont="1" applyBorder="1" applyAlignment="1">
      <alignment horizontal="left" vertical="top"/>
    </xf>
    <xf numFmtId="41" fontId="7" fillId="0" borderId="9" xfId="1" applyFont="1" applyFill="1" applyBorder="1"/>
    <xf numFmtId="0" fontId="7" fillId="0" borderId="8" xfId="0" applyFont="1" applyBorder="1" applyAlignment="1">
      <alignment horizontal="left" vertical="center"/>
    </xf>
    <xf numFmtId="0" fontId="8" fillId="0" borderId="0" xfId="0" applyFont="1" applyAlignment="1">
      <alignment horizontal="left" vertical="center"/>
    </xf>
    <xf numFmtId="168" fontId="7" fillId="0" borderId="0" xfId="1" applyNumberFormat="1" applyFont="1" applyBorder="1" applyAlignment="1">
      <alignment horizontal="center"/>
    </xf>
    <xf numFmtId="0" fontId="8" fillId="0" borderId="5" xfId="0" applyFont="1" applyBorder="1" applyAlignment="1">
      <alignment horizontal="center" vertical="center" wrapText="1"/>
    </xf>
    <xf numFmtId="0" fontId="7" fillId="0" borderId="5" xfId="0" applyFont="1" applyBorder="1" applyAlignment="1">
      <alignment horizontal="left" vertical="center" wrapText="1"/>
    </xf>
    <xf numFmtId="168" fontId="7" fillId="0" borderId="7" xfId="1" applyNumberFormat="1" applyFont="1" applyBorder="1" applyAlignment="1">
      <alignment horizontal="center"/>
    </xf>
    <xf numFmtId="0" fontId="7" fillId="0" borderId="0" xfId="0" applyFont="1" applyAlignment="1">
      <alignment horizontal="left" vertical="center" wrapText="1"/>
    </xf>
    <xf numFmtId="168" fontId="7" fillId="0" borderId="1" xfId="1" applyNumberFormat="1" applyFont="1" applyBorder="1" applyAlignment="1">
      <alignment horizontal="center"/>
    </xf>
    <xf numFmtId="0" fontId="12" fillId="0" borderId="1" xfId="2" applyFont="1" applyBorder="1" applyAlignment="1">
      <alignment horizontal="centerContinuous" vertical="top"/>
    </xf>
    <xf numFmtId="41" fontId="7" fillId="0" borderId="10" xfId="1" applyFont="1" applyBorder="1"/>
    <xf numFmtId="41" fontId="7" fillId="0" borderId="8" xfId="1" applyFont="1" applyBorder="1" applyAlignment="1">
      <alignment horizontal="left"/>
    </xf>
    <xf numFmtId="41" fontId="7" fillId="0" borderId="13" xfId="1" applyFont="1" applyBorder="1"/>
    <xf numFmtId="0" fontId="8" fillId="0" borderId="13" xfId="0" applyFont="1" applyBorder="1"/>
    <xf numFmtId="41" fontId="8" fillId="0" borderId="4" xfId="0" applyNumberFormat="1" applyFont="1" applyBorder="1" applyAlignment="1">
      <alignment horizontal="left" vertical="top" wrapText="1"/>
    </xf>
    <xf numFmtId="0" fontId="7" fillId="0" borderId="10" xfId="0" applyFont="1" applyBorder="1" applyAlignment="1">
      <alignment horizontal="left" vertical="top"/>
    </xf>
    <xf numFmtId="41" fontId="7" fillId="0" borderId="12" xfId="0" applyNumberFormat="1" applyFont="1" applyBorder="1" applyAlignment="1">
      <alignment horizontal="left" vertical="top"/>
    </xf>
    <xf numFmtId="41" fontId="7" fillId="0" borderId="9" xfId="0" applyNumberFormat="1" applyFont="1" applyBorder="1" applyAlignment="1">
      <alignment horizontal="left" vertical="top"/>
    </xf>
    <xf numFmtId="0" fontId="7" fillId="0" borderId="13" xfId="0" applyFont="1" applyBorder="1" applyAlignment="1">
      <alignment horizontal="left" vertical="top"/>
    </xf>
    <xf numFmtId="41" fontId="7" fillId="0" borderId="15" xfId="0" applyNumberFormat="1" applyFont="1" applyBorder="1" applyAlignment="1">
      <alignment horizontal="left" vertical="top"/>
    </xf>
    <xf numFmtId="41" fontId="23" fillId="0" borderId="0" xfId="1" applyFont="1" applyAlignment="1">
      <alignment horizontal="left" vertical="top" wrapText="1"/>
    </xf>
    <xf numFmtId="0" fontId="22" fillId="0" borderId="8" xfId="0" applyFont="1" applyBorder="1" applyAlignment="1">
      <alignment horizontal="left" vertical="top"/>
    </xf>
    <xf numFmtId="0" fontId="22" fillId="0" borderId="0" xfId="0" applyFont="1" applyAlignment="1">
      <alignment horizontal="center" vertical="top"/>
    </xf>
    <xf numFmtId="0" fontId="22" fillId="0" borderId="0" xfId="0" applyFont="1" applyAlignment="1">
      <alignment vertical="top"/>
    </xf>
    <xf numFmtId="14" fontId="10" fillId="0" borderId="0" xfId="0" applyNumberFormat="1" applyFont="1"/>
    <xf numFmtId="41" fontId="22" fillId="0" borderId="0" xfId="1" applyFont="1" applyBorder="1" applyAlignment="1">
      <alignment horizontal="right" vertical="top"/>
    </xf>
    <xf numFmtId="41" fontId="10" fillId="0" borderId="0" xfId="1" applyFont="1" applyBorder="1" applyAlignment="1"/>
    <xf numFmtId="41" fontId="10" fillId="0" borderId="12" xfId="1" applyFont="1" applyBorder="1" applyAlignment="1"/>
    <xf numFmtId="41" fontId="10" fillId="0" borderId="9" xfId="1" applyFont="1" applyBorder="1" applyAlignment="1"/>
    <xf numFmtId="41" fontId="10" fillId="0" borderId="15" xfId="1" applyFont="1" applyBorder="1" applyAlignment="1"/>
    <xf numFmtId="10" fontId="10" fillId="0" borderId="12" xfId="10" applyNumberFormat="1" applyFont="1" applyFill="1" applyBorder="1" applyAlignment="1"/>
    <xf numFmtId="10" fontId="10" fillId="0" borderId="9" xfId="10" applyNumberFormat="1" applyFont="1" applyFill="1" applyBorder="1" applyAlignment="1"/>
    <xf numFmtId="0" fontId="17" fillId="0" borderId="2" xfId="0" applyFont="1" applyBorder="1" applyAlignment="1">
      <alignment vertical="center"/>
    </xf>
    <xf numFmtId="10" fontId="22" fillId="0" borderId="12" xfId="10" applyNumberFormat="1" applyFont="1" applyFill="1" applyBorder="1" applyAlignment="1" applyProtection="1">
      <alignment vertical="top"/>
    </xf>
    <xf numFmtId="0" fontId="10" fillId="0" borderId="11" xfId="0" applyFont="1" applyBorder="1" applyAlignment="1">
      <alignment horizontal="center"/>
    </xf>
    <xf numFmtId="0" fontId="19" fillId="0" borderId="0" xfId="0" applyFont="1" applyAlignment="1">
      <alignment horizontal="left"/>
    </xf>
    <xf numFmtId="0" fontId="8" fillId="0" borderId="0" xfId="0" applyFont="1" applyAlignment="1">
      <alignment horizontal="center"/>
    </xf>
    <xf numFmtId="0" fontId="8" fillId="3" borderId="0" xfId="0" applyFont="1" applyFill="1" applyAlignment="1">
      <alignment horizontal="center"/>
    </xf>
    <xf numFmtId="0" fontId="15" fillId="0" borderId="0" xfId="0" applyFont="1" applyAlignment="1">
      <alignment horizontal="center"/>
    </xf>
    <xf numFmtId="0" fontId="7" fillId="0" borderId="0" xfId="0" applyFont="1" applyAlignment="1">
      <alignment horizontal="left" vertical="top" wrapText="1"/>
    </xf>
    <xf numFmtId="0" fontId="8" fillId="0" borderId="0" xfId="0" applyFont="1" applyAlignment="1">
      <alignment horizontal="left"/>
    </xf>
    <xf numFmtId="0" fontId="7" fillId="0" borderId="5" xfId="0" applyFont="1" applyBorder="1" applyAlignment="1">
      <alignment horizontal="left" vertical="center"/>
    </xf>
    <xf numFmtId="0" fontId="7" fillId="0" borderId="0" xfId="0" applyFont="1" applyAlignment="1">
      <alignment horizontal="left" wrapText="1"/>
    </xf>
    <xf numFmtId="0" fontId="8" fillId="0" borderId="0" xfId="0" applyFont="1" applyAlignment="1">
      <alignment horizontal="left" wrapText="1"/>
    </xf>
    <xf numFmtId="0" fontId="7" fillId="0" borderId="0" xfId="0" applyFont="1" applyAlignment="1">
      <alignment horizontal="justify" vertical="top" wrapText="1"/>
    </xf>
    <xf numFmtId="0" fontId="8" fillId="0" borderId="0" xfId="0" applyFont="1" applyAlignment="1">
      <alignment horizontal="left" vertical="center" wrapText="1"/>
    </xf>
    <xf numFmtId="0" fontId="7" fillId="0" borderId="0" xfId="0" applyFont="1" applyAlignment="1">
      <alignment horizontal="justify" wrapText="1"/>
    </xf>
    <xf numFmtId="0" fontId="8" fillId="0" borderId="5" xfId="0" applyFont="1" applyBorder="1" applyAlignment="1">
      <alignment horizontal="center" vertical="center"/>
    </xf>
    <xf numFmtId="0" fontId="15" fillId="0" borderId="0" xfId="0" applyFont="1" applyAlignment="1">
      <alignment horizontal="center" wrapText="1"/>
    </xf>
    <xf numFmtId="0" fontId="7" fillId="0" borderId="0" xfId="0" applyFont="1" applyAlignment="1">
      <alignment horizontal="justify" vertical="center" wrapText="1"/>
    </xf>
    <xf numFmtId="0" fontId="7" fillId="0" borderId="0" xfId="0" applyFont="1" applyAlignment="1">
      <alignment horizontal="left" vertical="center" wrapText="1"/>
    </xf>
    <xf numFmtId="0" fontId="8" fillId="0" borderId="2" xfId="0" applyFont="1" applyBorder="1" applyAlignment="1">
      <alignment horizontal="left" wrapText="1"/>
    </xf>
    <xf numFmtId="0" fontId="8" fillId="0" borderId="4" xfId="0" applyFont="1" applyBorder="1" applyAlignment="1">
      <alignment horizontal="left" wrapText="1"/>
    </xf>
    <xf numFmtId="41" fontId="8" fillId="0" borderId="2" xfId="1" applyFont="1" applyBorder="1" applyAlignment="1">
      <alignment horizontal="center"/>
    </xf>
    <xf numFmtId="41" fontId="8" fillId="0" borderId="4" xfId="1" applyFont="1" applyBorder="1" applyAlignment="1">
      <alignment horizontal="center"/>
    </xf>
    <xf numFmtId="0" fontId="7" fillId="0" borderId="3" xfId="0" applyFont="1" applyFill="1" applyBorder="1"/>
  </cellXfs>
  <cellStyles count="11">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H32"/>
  <sheetViews>
    <sheetView showGridLines="0" tabSelected="1" topLeftCell="A7" zoomScale="130" zoomScaleNormal="130" workbookViewId="0">
      <selection activeCell="D13" sqref="D13"/>
    </sheetView>
  </sheetViews>
  <sheetFormatPr baseColWidth="10" defaultColWidth="9.140625" defaultRowHeight="15" x14ac:dyDescent="0.25"/>
  <cols>
    <col min="1" max="1" width="3.5703125" style="1" customWidth="1"/>
    <col min="2" max="2" width="52.7109375" style="1" customWidth="1"/>
    <col min="3" max="3" width="21.5703125" style="1" bestFit="1" customWidth="1"/>
    <col min="4" max="4" width="20.28515625" style="1" bestFit="1" customWidth="1"/>
    <col min="5" max="5" width="3.5703125" style="1" customWidth="1"/>
    <col min="6" max="7" width="9.140625" style="1"/>
    <col min="8" max="8" width="16.42578125" style="1" bestFit="1" customWidth="1"/>
    <col min="9" max="16384" width="9.140625" style="1"/>
  </cols>
  <sheetData>
    <row r="1" spans="1:8" x14ac:dyDescent="0.25">
      <c r="A1" s="28" t="s">
        <v>51</v>
      </c>
    </row>
    <row r="2" spans="1:8" x14ac:dyDescent="0.25">
      <c r="B2" s="88" t="s">
        <v>99</v>
      </c>
      <c r="C2" s="88"/>
      <c r="D2" s="88"/>
    </row>
    <row r="3" spans="1:8" x14ac:dyDescent="0.25">
      <c r="B3" s="89" t="s">
        <v>41</v>
      </c>
      <c r="C3" s="89"/>
      <c r="D3" s="89"/>
    </row>
    <row r="4" spans="1:8" x14ac:dyDescent="0.25">
      <c r="B4" s="90" t="s">
        <v>153</v>
      </c>
      <c r="C4" s="90"/>
      <c r="D4" s="90"/>
    </row>
    <row r="5" spans="1:8" x14ac:dyDescent="0.25">
      <c r="B5" s="196" t="s">
        <v>53</v>
      </c>
      <c r="C5" s="196"/>
      <c r="D5" s="196"/>
    </row>
    <row r="7" spans="1:8" x14ac:dyDescent="0.25">
      <c r="B7" s="126" t="s">
        <v>0</v>
      </c>
      <c r="C7" s="127">
        <v>45930</v>
      </c>
      <c r="D7" s="127">
        <v>45565</v>
      </c>
      <c r="E7" s="91"/>
    </row>
    <row r="8" spans="1:8" x14ac:dyDescent="0.25">
      <c r="B8" s="131" t="s">
        <v>91</v>
      </c>
      <c r="C8" s="140">
        <v>925156192</v>
      </c>
      <c r="D8" s="141">
        <v>33913937</v>
      </c>
      <c r="E8" s="92"/>
    </row>
    <row r="9" spans="1:8" x14ac:dyDescent="0.25">
      <c r="B9" s="132" t="s">
        <v>92</v>
      </c>
      <c r="C9" s="142">
        <v>23904891243</v>
      </c>
      <c r="D9" s="143">
        <v>15480208356</v>
      </c>
      <c r="E9" s="92"/>
    </row>
    <row r="10" spans="1:8" x14ac:dyDescent="0.25">
      <c r="B10" s="132" t="s">
        <v>77</v>
      </c>
      <c r="C10" s="142">
        <v>0</v>
      </c>
      <c r="D10" s="143">
        <v>1195862218</v>
      </c>
      <c r="E10" s="92"/>
    </row>
    <row r="11" spans="1:8" x14ac:dyDescent="0.25">
      <c r="B11" s="132" t="s">
        <v>115</v>
      </c>
      <c r="C11" s="142">
        <v>2182466003</v>
      </c>
      <c r="D11" s="143">
        <v>1029187988</v>
      </c>
      <c r="E11" s="125"/>
    </row>
    <row r="12" spans="1:8" x14ac:dyDescent="0.25">
      <c r="B12" s="132" t="s">
        <v>187</v>
      </c>
      <c r="C12" s="142">
        <v>1455633645</v>
      </c>
      <c r="D12" s="143">
        <v>0</v>
      </c>
      <c r="E12" s="125"/>
    </row>
    <row r="13" spans="1:8" x14ac:dyDescent="0.25">
      <c r="B13" s="44" t="s">
        <v>93</v>
      </c>
      <c r="C13" s="70">
        <v>17218182</v>
      </c>
      <c r="D13" s="143">
        <v>2777243</v>
      </c>
      <c r="E13" s="125"/>
      <c r="H13" s="59"/>
    </row>
    <row r="14" spans="1:8" x14ac:dyDescent="0.25">
      <c r="B14" s="128" t="s">
        <v>1</v>
      </c>
      <c r="C14" s="129">
        <f>SUM(C8:C13)</f>
        <v>28485365265</v>
      </c>
      <c r="D14" s="130">
        <f>SUM(D8:D13)</f>
        <v>17741949742</v>
      </c>
      <c r="E14" s="96"/>
    </row>
    <row r="15" spans="1:8" x14ac:dyDescent="0.25">
      <c r="B15" s="94" t="s">
        <v>2</v>
      </c>
      <c r="C15" s="95"/>
      <c r="D15" s="144"/>
      <c r="E15" s="96"/>
    </row>
    <row r="16" spans="1:8" x14ac:dyDescent="0.25">
      <c r="B16" s="192" t="s">
        <v>126</v>
      </c>
      <c r="C16" s="145">
        <v>17333506926</v>
      </c>
      <c r="D16" s="141">
        <v>7749457041</v>
      </c>
      <c r="E16" s="92"/>
    </row>
    <row r="17" spans="2:5" x14ac:dyDescent="0.25">
      <c r="B17" s="97" t="s">
        <v>123</v>
      </c>
      <c r="C17" s="146">
        <v>0</v>
      </c>
      <c r="D17" s="143">
        <v>700800000</v>
      </c>
      <c r="E17" s="92"/>
    </row>
    <row r="18" spans="2:5" x14ac:dyDescent="0.25">
      <c r="B18" s="97" t="s">
        <v>119</v>
      </c>
      <c r="C18" s="146">
        <v>390359731</v>
      </c>
      <c r="D18" s="143">
        <v>0</v>
      </c>
      <c r="E18" s="92"/>
    </row>
    <row r="19" spans="2:5" x14ac:dyDescent="0.25">
      <c r="B19" s="97" t="s">
        <v>116</v>
      </c>
      <c r="C19" s="146">
        <v>52184938</v>
      </c>
      <c r="D19" s="143">
        <v>158787355</v>
      </c>
      <c r="E19" s="92"/>
    </row>
    <row r="20" spans="2:5" x14ac:dyDescent="0.25">
      <c r="B20" s="97" t="s">
        <v>139</v>
      </c>
      <c r="C20" s="146">
        <v>1652298847</v>
      </c>
      <c r="D20" s="143">
        <v>0</v>
      </c>
      <c r="E20" s="92"/>
    </row>
    <row r="21" spans="2:5" x14ac:dyDescent="0.25">
      <c r="B21" s="93" t="s">
        <v>127</v>
      </c>
      <c r="C21" s="146">
        <v>722946493</v>
      </c>
      <c r="D21" s="143">
        <v>31875077</v>
      </c>
      <c r="E21" s="92"/>
    </row>
    <row r="22" spans="2:5" x14ac:dyDescent="0.25">
      <c r="B22" s="94" t="s">
        <v>40</v>
      </c>
      <c r="C22" s="95">
        <v>20151296935</v>
      </c>
      <c r="D22" s="144">
        <v>8640919473</v>
      </c>
      <c r="E22" s="92"/>
    </row>
    <row r="23" spans="2:5" x14ac:dyDescent="0.25">
      <c r="B23" s="94" t="s">
        <v>3</v>
      </c>
      <c r="C23" s="95">
        <v>8334068330</v>
      </c>
      <c r="D23" s="144">
        <v>9101030269</v>
      </c>
      <c r="E23" s="96"/>
    </row>
    <row r="24" spans="2:5" x14ac:dyDescent="0.25">
      <c r="B24" s="94" t="s">
        <v>4</v>
      </c>
      <c r="C24" s="95">
        <v>9500</v>
      </c>
      <c r="D24" s="144">
        <v>9500</v>
      </c>
      <c r="E24" s="98"/>
    </row>
    <row r="25" spans="2:5" x14ac:dyDescent="0.25">
      <c r="B25" s="94" t="s">
        <v>5</v>
      </c>
      <c r="C25" s="147">
        <v>877270.35052631574</v>
      </c>
      <c r="D25" s="144">
        <v>958003</v>
      </c>
      <c r="E25" s="98"/>
    </row>
    <row r="27" spans="2:5" x14ac:dyDescent="0.25">
      <c r="B27" s="195" t="s">
        <v>88</v>
      </c>
      <c r="C27" s="195"/>
      <c r="D27" s="195"/>
    </row>
    <row r="28" spans="2:5" x14ac:dyDescent="0.25">
      <c r="B28" s="37"/>
      <c r="C28" s="99"/>
      <c r="D28" s="59"/>
      <c r="E28" s="59"/>
    </row>
    <row r="29" spans="2:5" x14ac:dyDescent="0.25">
      <c r="C29" s="77"/>
      <c r="D29" s="77"/>
      <c r="E29" s="77"/>
    </row>
    <row r="30" spans="2:5" x14ac:dyDescent="0.25">
      <c r="C30" s="77"/>
      <c r="D30" s="77"/>
      <c r="E30" s="75"/>
    </row>
    <row r="31" spans="2:5" x14ac:dyDescent="0.25">
      <c r="C31" s="100"/>
      <c r="D31" s="77"/>
    </row>
    <row r="32" spans="2:5" x14ac:dyDescent="0.25">
      <c r="C32" s="101"/>
      <c r="D32" s="101"/>
    </row>
  </sheetData>
  <mergeCells count="2">
    <mergeCell ref="B27:D27"/>
    <mergeCell ref="B5:D5"/>
  </mergeCells>
  <hyperlinks>
    <hyperlink ref="A1" location="INDICE!A1" display="INDICE" xr:uid="{D012767D-BD93-40CB-9C7B-EBE1B4DAAA10}"/>
  </hyperlinks>
  <pageMargins left="0.7" right="0.7" top="0.75" bottom="0.75" header="0.3" footer="0.3"/>
  <pageSetup paperSize="9" orientation="portrait" r:id="rId1"/>
  <ignoredErrors>
    <ignoredError sqref="C14:D1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E29"/>
  <sheetViews>
    <sheetView showGridLines="0" topLeftCell="A16" zoomScale="130" zoomScaleNormal="130" workbookViewId="0">
      <selection activeCell="C17" sqref="C17"/>
    </sheetView>
  </sheetViews>
  <sheetFormatPr baseColWidth="10" defaultColWidth="11.42578125"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1" spans="1:5" x14ac:dyDescent="0.25">
      <c r="A1" s="28" t="s">
        <v>51</v>
      </c>
    </row>
    <row r="2" spans="1:5" x14ac:dyDescent="0.25">
      <c r="B2" s="197" t="str">
        <f>+EAN!B2</f>
        <v>FONDO DE INVERSIÓN INMOBILIARIO ORQUIDEAS</v>
      </c>
      <c r="C2" s="197"/>
      <c r="D2" s="197"/>
    </row>
    <row r="3" spans="1:5" x14ac:dyDescent="0.25">
      <c r="B3" s="198" t="s">
        <v>42</v>
      </c>
      <c r="C3" s="198"/>
      <c r="D3" s="198"/>
    </row>
    <row r="4" spans="1:5" x14ac:dyDescent="0.25">
      <c r="B4" s="196" t="str">
        <f>+EAN!B4</f>
        <v>Correspondiente al 30/09/2025 comparativo con el periodo 30/09/2024</v>
      </c>
      <c r="C4" s="196"/>
      <c r="D4" s="196"/>
    </row>
    <row r="5" spans="1:5" x14ac:dyDescent="0.25">
      <c r="B5" s="196" t="s">
        <v>53</v>
      </c>
      <c r="C5" s="196"/>
      <c r="D5" s="196"/>
    </row>
    <row r="7" spans="1:5" s="37" customFormat="1" x14ac:dyDescent="0.25">
      <c r="B7" s="78" t="s">
        <v>6</v>
      </c>
      <c r="C7" s="79">
        <f>+EAN!C7</f>
        <v>45930</v>
      </c>
      <c r="D7" s="79">
        <f>+EAN!D7</f>
        <v>45565</v>
      </c>
      <c r="E7" s="76"/>
    </row>
    <row r="8" spans="1:5" x14ac:dyDescent="0.25">
      <c r="B8" s="48" t="s">
        <v>128</v>
      </c>
      <c r="C8" s="51">
        <v>0</v>
      </c>
      <c r="D8" s="50">
        <v>13034624</v>
      </c>
      <c r="E8" s="59"/>
    </row>
    <row r="9" spans="1:5" x14ac:dyDescent="0.25">
      <c r="B9" s="48" t="s">
        <v>175</v>
      </c>
      <c r="C9" s="51">
        <v>87006</v>
      </c>
      <c r="D9" s="51">
        <v>17707</v>
      </c>
      <c r="E9" s="59"/>
    </row>
    <row r="10" spans="1:5" x14ac:dyDescent="0.25">
      <c r="B10" s="215" t="s">
        <v>185</v>
      </c>
      <c r="C10" s="51">
        <v>117245699</v>
      </c>
      <c r="D10" s="83">
        <v>0</v>
      </c>
    </row>
    <row r="11" spans="1:5" x14ac:dyDescent="0.25">
      <c r="B11" s="215" t="s">
        <v>183</v>
      </c>
      <c r="C11" s="51">
        <v>284319817</v>
      </c>
      <c r="D11" s="83">
        <v>0</v>
      </c>
    </row>
    <row r="12" spans="1:5" s="37" customFormat="1" x14ac:dyDescent="0.25">
      <c r="B12" s="68" t="s">
        <v>7</v>
      </c>
      <c r="C12" s="80">
        <f>SUM(C8:C11)</f>
        <v>401652522</v>
      </c>
      <c r="D12" s="80">
        <f>SUM(D8:D11)</f>
        <v>13052331</v>
      </c>
      <c r="E12" s="1"/>
    </row>
    <row r="13" spans="1:5" s="37" customFormat="1" x14ac:dyDescent="0.25">
      <c r="B13" s="86" t="s">
        <v>8</v>
      </c>
      <c r="C13" s="148"/>
      <c r="D13" s="148"/>
      <c r="E13" s="1"/>
    </row>
    <row r="14" spans="1:5" x14ac:dyDescent="0.25">
      <c r="B14" s="43" t="s">
        <v>141</v>
      </c>
      <c r="C14" s="50">
        <v>415937822</v>
      </c>
      <c r="D14" s="50">
        <v>229211355</v>
      </c>
    </row>
    <row r="15" spans="1:5" x14ac:dyDescent="0.25">
      <c r="B15" s="44" t="s">
        <v>96</v>
      </c>
      <c r="C15" s="51">
        <v>38940667</v>
      </c>
      <c r="D15" s="83">
        <v>9056749</v>
      </c>
    </row>
    <row r="16" spans="1:5" x14ac:dyDescent="0.25">
      <c r="B16" s="44" t="s">
        <v>56</v>
      </c>
      <c r="C16" s="51">
        <v>22909096</v>
      </c>
      <c r="D16" s="83">
        <v>3272728</v>
      </c>
    </row>
    <row r="17" spans="2:5" x14ac:dyDescent="0.25">
      <c r="B17" s="44" t="s">
        <v>129</v>
      </c>
      <c r="C17" s="51">
        <v>26679841</v>
      </c>
      <c r="D17" s="51">
        <v>4659546</v>
      </c>
    </row>
    <row r="18" spans="2:5" x14ac:dyDescent="0.25">
      <c r="B18" s="44" t="s">
        <v>169</v>
      </c>
      <c r="C18" s="51">
        <v>19958904</v>
      </c>
      <c r="D18" s="51">
        <v>0</v>
      </c>
    </row>
    <row r="19" spans="2:5" x14ac:dyDescent="0.25">
      <c r="B19" s="44" t="s">
        <v>170</v>
      </c>
      <c r="C19" s="51">
        <v>158973493</v>
      </c>
      <c r="D19" s="51">
        <v>0</v>
      </c>
    </row>
    <row r="20" spans="2:5" x14ac:dyDescent="0.25">
      <c r="B20" s="44" t="s">
        <v>171</v>
      </c>
      <c r="C20" s="51">
        <v>51429135</v>
      </c>
      <c r="D20" s="51">
        <v>0</v>
      </c>
    </row>
    <row r="21" spans="2:5" x14ac:dyDescent="0.25">
      <c r="B21" s="44" t="s">
        <v>172</v>
      </c>
      <c r="C21" s="51">
        <v>7716807</v>
      </c>
      <c r="D21" s="51">
        <v>0</v>
      </c>
    </row>
    <row r="22" spans="2:5" x14ac:dyDescent="0.25">
      <c r="B22" s="44" t="s">
        <v>133</v>
      </c>
      <c r="C22" s="51">
        <v>173767481</v>
      </c>
      <c r="D22" s="83">
        <v>0</v>
      </c>
    </row>
    <row r="23" spans="2:5" x14ac:dyDescent="0.25">
      <c r="B23" s="44" t="s">
        <v>134</v>
      </c>
      <c r="C23" s="51">
        <v>73546973</v>
      </c>
      <c r="D23" s="83">
        <v>0</v>
      </c>
    </row>
    <row r="24" spans="2:5" s="37" customFormat="1" x14ac:dyDescent="0.25">
      <c r="B24" s="68" t="s">
        <v>10</v>
      </c>
      <c r="C24" s="80">
        <f>SUM(C14:C23)</f>
        <v>989860219</v>
      </c>
      <c r="D24" s="80">
        <f>SUM(D14:D23)</f>
        <v>246200378</v>
      </c>
      <c r="E24" s="1"/>
    </row>
    <row r="25" spans="2:5" s="37" customFormat="1" x14ac:dyDescent="0.25">
      <c r="B25" s="68" t="s">
        <v>11</v>
      </c>
      <c r="C25" s="80">
        <f>+C12-C24</f>
        <v>-588207697</v>
      </c>
      <c r="D25" s="56">
        <f>+D12-D24</f>
        <v>-233148047</v>
      </c>
      <c r="E25" s="1"/>
    </row>
    <row r="26" spans="2:5" x14ac:dyDescent="0.25">
      <c r="C26" s="59"/>
    </row>
    <row r="27" spans="2:5" x14ac:dyDescent="0.25">
      <c r="B27" s="76" t="s">
        <v>88</v>
      </c>
      <c r="C27" s="76"/>
    </row>
    <row r="28" spans="2:5" x14ac:dyDescent="0.25">
      <c r="C28" s="59"/>
    </row>
    <row r="29" spans="2:5" x14ac:dyDescent="0.25">
      <c r="C29" s="59"/>
    </row>
  </sheetData>
  <mergeCells count="4">
    <mergeCell ref="B2:D2"/>
    <mergeCell ref="B3:D3"/>
    <mergeCell ref="B4:D4"/>
    <mergeCell ref="B5:D5"/>
  </mergeCells>
  <hyperlinks>
    <hyperlink ref="A1" location="INDICE!A1" display="INDICE" xr:uid="{3D312D16-D708-418E-B2F1-9B8D2295012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J22"/>
  <sheetViews>
    <sheetView showGridLines="0" workbookViewId="0">
      <selection activeCell="F13" sqref="F13"/>
    </sheetView>
  </sheetViews>
  <sheetFormatPr baseColWidth="10" defaultColWidth="11.42578125" defaultRowHeight="15" x14ac:dyDescent="0.25"/>
  <cols>
    <col min="1" max="1" width="3.5703125" style="1" customWidth="1"/>
    <col min="2" max="2" width="30.85546875" style="1" customWidth="1"/>
    <col min="3" max="4" width="20" style="1" customWidth="1"/>
    <col min="5" max="5" width="23.42578125" style="1" customWidth="1"/>
    <col min="6" max="6" width="3.5703125" style="1" customWidth="1"/>
    <col min="7" max="16384" width="11.42578125" style="1"/>
  </cols>
  <sheetData>
    <row r="1" spans="1:10" x14ac:dyDescent="0.25">
      <c r="A1" s="28" t="s">
        <v>51</v>
      </c>
    </row>
    <row r="2" spans="1:10" x14ac:dyDescent="0.25">
      <c r="B2" s="197" t="str">
        <f>+EIE!B2</f>
        <v>FONDO DE INVERSIÓN INMOBILIARIO ORQUIDEAS</v>
      </c>
      <c r="C2" s="197"/>
      <c r="D2" s="197"/>
      <c r="E2" s="197"/>
    </row>
    <row r="3" spans="1:10" x14ac:dyDescent="0.25">
      <c r="B3" s="198" t="s">
        <v>43</v>
      </c>
      <c r="C3" s="198"/>
      <c r="D3" s="198"/>
      <c r="E3" s="198"/>
    </row>
    <row r="4" spans="1:10" x14ac:dyDescent="0.25">
      <c r="B4" s="196" t="s">
        <v>163</v>
      </c>
      <c r="C4" s="196"/>
      <c r="D4" s="196"/>
      <c r="E4" s="196"/>
    </row>
    <row r="5" spans="1:10" x14ac:dyDescent="0.25">
      <c r="B5" s="196" t="s">
        <v>53</v>
      </c>
      <c r="C5" s="196"/>
      <c r="D5" s="196"/>
      <c r="E5" s="196"/>
    </row>
    <row r="7" spans="1:10" x14ac:dyDescent="0.25">
      <c r="B7" s="78" t="s">
        <v>12</v>
      </c>
      <c r="C7" s="78" t="s">
        <v>13</v>
      </c>
      <c r="D7" s="78" t="s">
        <v>14</v>
      </c>
      <c r="E7" s="79" t="s">
        <v>113</v>
      </c>
    </row>
    <row r="8" spans="1:10" x14ac:dyDescent="0.25">
      <c r="B8" s="68" t="s">
        <v>15</v>
      </c>
      <c r="C8" s="80">
        <v>9334178316</v>
      </c>
      <c r="D8" s="80">
        <v>-411902289</v>
      </c>
      <c r="E8" s="80">
        <v>8922276027</v>
      </c>
      <c r="G8" s="81"/>
      <c r="H8" s="81"/>
      <c r="I8" s="81"/>
      <c r="J8" s="40"/>
    </row>
    <row r="9" spans="1:10" x14ac:dyDescent="0.25">
      <c r="B9" s="82" t="s">
        <v>16</v>
      </c>
      <c r="C9" s="50"/>
      <c r="D9" s="50"/>
      <c r="E9" s="50"/>
    </row>
    <row r="10" spans="1:10" x14ac:dyDescent="0.25">
      <c r="B10" s="48" t="s">
        <v>17</v>
      </c>
      <c r="C10" s="83"/>
      <c r="D10" s="51"/>
      <c r="E10" s="51"/>
    </row>
    <row r="11" spans="1:10" x14ac:dyDescent="0.25">
      <c r="B11" s="48" t="s">
        <v>18</v>
      </c>
      <c r="C11" s="83">
        <v>0</v>
      </c>
      <c r="D11" s="51"/>
      <c r="E11" s="51"/>
    </row>
    <row r="12" spans="1:10" x14ac:dyDescent="0.25">
      <c r="B12" s="84" t="s">
        <v>19</v>
      </c>
      <c r="C12" s="85">
        <f>+C10+C11</f>
        <v>0</v>
      </c>
      <c r="D12" s="52"/>
      <c r="E12" s="52"/>
    </row>
    <row r="13" spans="1:10" x14ac:dyDescent="0.25">
      <c r="B13" s="211" t="s">
        <v>20</v>
      </c>
      <c r="C13" s="213">
        <v>8922276027</v>
      </c>
      <c r="D13" s="213">
        <v>-588207697</v>
      </c>
      <c r="E13" s="82" t="s">
        <v>154</v>
      </c>
    </row>
    <row r="14" spans="1:10" x14ac:dyDescent="0.25">
      <c r="B14" s="212"/>
      <c r="C14" s="214"/>
      <c r="D14" s="214"/>
      <c r="E14" s="80">
        <f>+C13+D13</f>
        <v>8334068330</v>
      </c>
    </row>
    <row r="16" spans="1:10" x14ac:dyDescent="0.25">
      <c r="B16" s="195" t="s">
        <v>88</v>
      </c>
      <c r="C16" s="195"/>
      <c r="D16" s="195"/>
      <c r="E16" s="195"/>
    </row>
    <row r="17" spans="3:5" x14ac:dyDescent="0.25">
      <c r="D17" s="59"/>
      <c r="E17" s="59"/>
    </row>
    <row r="18" spans="3:5" x14ac:dyDescent="0.25">
      <c r="D18" s="59"/>
    </row>
    <row r="19" spans="3:5" x14ac:dyDescent="0.25">
      <c r="C19" s="77"/>
    </row>
    <row r="20" spans="3:5" x14ac:dyDescent="0.25">
      <c r="C20" s="77"/>
    </row>
    <row r="21" spans="3:5" x14ac:dyDescent="0.25">
      <c r="C21" s="77"/>
    </row>
    <row r="22" spans="3:5" x14ac:dyDescent="0.25">
      <c r="C22" s="59"/>
      <c r="D22" s="59"/>
    </row>
  </sheetData>
  <mergeCells count="8">
    <mergeCell ref="B2:E2"/>
    <mergeCell ref="B3:E3"/>
    <mergeCell ref="B4:E4"/>
    <mergeCell ref="B5:E5"/>
    <mergeCell ref="B16:E16"/>
    <mergeCell ref="B13:B14"/>
    <mergeCell ref="C13:C14"/>
    <mergeCell ref="D13:D14"/>
  </mergeCells>
  <hyperlinks>
    <hyperlink ref="A1" location="INDICE!A1" display="INDICE" xr:uid="{37C0860B-A200-43BA-BF9F-F5CECDCB33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D33"/>
  <sheetViews>
    <sheetView showGridLines="0" topLeftCell="A5" workbookViewId="0">
      <selection activeCell="D22" sqref="D22"/>
    </sheetView>
  </sheetViews>
  <sheetFormatPr baseColWidth="10" defaultColWidth="11.42578125" defaultRowHeight="15" x14ac:dyDescent="0.25"/>
  <cols>
    <col min="1" max="1" width="3.5703125" style="1" customWidth="1"/>
    <col min="2" max="2" width="59" style="1" customWidth="1"/>
    <col min="3" max="3" width="21.140625" style="1" bestFit="1" customWidth="1"/>
    <col min="4" max="4" width="23.85546875" style="1" bestFit="1" customWidth="1"/>
    <col min="5" max="5" width="3.5703125" style="1" customWidth="1"/>
    <col min="6" max="16384" width="11.42578125" style="1"/>
  </cols>
  <sheetData>
    <row r="1" spans="1:4" x14ac:dyDescent="0.25">
      <c r="A1" s="28" t="s">
        <v>51</v>
      </c>
    </row>
    <row r="2" spans="1:4" x14ac:dyDescent="0.25">
      <c r="B2" s="197" t="str">
        <f>+EVA!B2</f>
        <v>FONDO DE INVERSIÓN INMOBILIARIO ORQUIDEAS</v>
      </c>
      <c r="C2" s="197"/>
      <c r="D2" s="197"/>
    </row>
    <row r="3" spans="1:4" x14ac:dyDescent="0.25">
      <c r="B3" s="198" t="s">
        <v>44</v>
      </c>
      <c r="C3" s="198"/>
      <c r="D3" s="198"/>
    </row>
    <row r="4" spans="1:4" x14ac:dyDescent="0.25">
      <c r="B4" s="196" t="str">
        <f>+EIE!B4</f>
        <v>Correspondiente al 30/09/2025 comparativo con el periodo 30/09/2024</v>
      </c>
      <c r="C4" s="196"/>
      <c r="D4" s="196"/>
    </row>
    <row r="5" spans="1:4" x14ac:dyDescent="0.25">
      <c r="B5" s="196" t="str">
        <f>+EVA!B5</f>
        <v>En Gs.</v>
      </c>
      <c r="C5" s="196"/>
      <c r="D5" s="196"/>
    </row>
    <row r="7" spans="1:4" s="37" customFormat="1" x14ac:dyDescent="0.25">
      <c r="B7" s="33" t="s">
        <v>21</v>
      </c>
      <c r="C7" s="34">
        <f>+EIE!C7</f>
        <v>45930</v>
      </c>
      <c r="D7" s="34">
        <f>+EIE!D7</f>
        <v>45565</v>
      </c>
    </row>
    <row r="8" spans="1:4" s="37" customFormat="1" x14ac:dyDescent="0.25">
      <c r="B8" s="68" t="s">
        <v>30</v>
      </c>
      <c r="C8" s="80">
        <v>71125696</v>
      </c>
      <c r="D8" s="80">
        <v>790062350</v>
      </c>
    </row>
    <row r="9" spans="1:4" s="37" customFormat="1" x14ac:dyDescent="0.25">
      <c r="B9" s="69" t="s">
        <v>22</v>
      </c>
      <c r="C9" s="152"/>
      <c r="D9" s="150"/>
    </row>
    <row r="10" spans="1:4" s="37" customFormat="1" x14ac:dyDescent="0.25">
      <c r="B10" s="69" t="s">
        <v>23</v>
      </c>
      <c r="C10" s="152"/>
      <c r="D10" s="102"/>
    </row>
    <row r="11" spans="1:4" x14ac:dyDescent="0.25">
      <c r="B11" s="44" t="s">
        <v>117</v>
      </c>
      <c r="C11" s="70">
        <v>401652522</v>
      </c>
      <c r="D11" s="51">
        <v>0</v>
      </c>
    </row>
    <row r="12" spans="1:4" x14ac:dyDescent="0.25">
      <c r="B12" s="44" t="s">
        <v>138</v>
      </c>
      <c r="C12" s="70">
        <v>0</v>
      </c>
      <c r="D12" s="51">
        <v>13052331</v>
      </c>
    </row>
    <row r="13" spans="1:4" x14ac:dyDescent="0.25">
      <c r="B13" s="44" t="s">
        <v>118</v>
      </c>
      <c r="C13" s="70">
        <v>-2936475354</v>
      </c>
      <c r="D13" s="83">
        <v>-3943476711</v>
      </c>
    </row>
    <row r="14" spans="1:4" x14ac:dyDescent="0.25">
      <c r="B14" s="44" t="s">
        <v>57</v>
      </c>
      <c r="C14" s="70">
        <v>-1310210814</v>
      </c>
      <c r="D14" s="83">
        <v>-19656266</v>
      </c>
    </row>
    <row r="15" spans="1:4" x14ac:dyDescent="0.25">
      <c r="B15" s="44" t="s">
        <v>77</v>
      </c>
      <c r="C15" s="70">
        <v>1227952962</v>
      </c>
      <c r="D15" s="51">
        <v>93840141</v>
      </c>
    </row>
    <row r="16" spans="1:4" s="37" customFormat="1" x14ac:dyDescent="0.25">
      <c r="B16" s="71" t="s">
        <v>24</v>
      </c>
      <c r="C16" s="153"/>
      <c r="D16" s="102"/>
    </row>
    <row r="17" spans="2:4" x14ac:dyDescent="0.25">
      <c r="B17" s="44" t="s">
        <v>31</v>
      </c>
      <c r="C17" s="70">
        <v>-404216226</v>
      </c>
      <c r="D17" s="51">
        <v>-222927095</v>
      </c>
    </row>
    <row r="18" spans="2:4" x14ac:dyDescent="0.25">
      <c r="B18" s="44" t="s">
        <v>137</v>
      </c>
      <c r="C18" s="70">
        <v>-1455633645</v>
      </c>
      <c r="D18" s="51">
        <v>0</v>
      </c>
    </row>
    <row r="19" spans="2:4" s="31" customFormat="1" ht="30" x14ac:dyDescent="0.25">
      <c r="B19" s="72" t="s">
        <v>25</v>
      </c>
      <c r="C19" s="154">
        <f>SUM(C9:C18)</f>
        <v>-4476930555</v>
      </c>
      <c r="D19" s="103">
        <f>SUM(D9:D18)</f>
        <v>-4079167600</v>
      </c>
    </row>
    <row r="20" spans="2:4" ht="6.75" customHeight="1" x14ac:dyDescent="0.25">
      <c r="B20" s="44"/>
      <c r="C20" s="70"/>
      <c r="D20" s="50"/>
    </row>
    <row r="21" spans="2:4" s="37" customFormat="1" x14ac:dyDescent="0.25">
      <c r="B21" s="69" t="s">
        <v>26</v>
      </c>
      <c r="C21" s="152"/>
      <c r="D21" s="102"/>
    </row>
    <row r="22" spans="2:4" x14ac:dyDescent="0.25">
      <c r="B22" s="44" t="s">
        <v>27</v>
      </c>
      <c r="C22" s="70">
        <v>0</v>
      </c>
      <c r="D22" s="51">
        <v>0</v>
      </c>
    </row>
    <row r="23" spans="2:4" x14ac:dyDescent="0.25">
      <c r="B23" s="44" t="s">
        <v>55</v>
      </c>
      <c r="C23" s="70">
        <v>5330961051</v>
      </c>
      <c r="D23" s="83">
        <v>3323019187</v>
      </c>
    </row>
    <row r="24" spans="2:4" x14ac:dyDescent="0.25">
      <c r="B24" s="44" t="s">
        <v>17</v>
      </c>
      <c r="C24" s="70">
        <v>0</v>
      </c>
      <c r="D24" s="55">
        <v>0</v>
      </c>
    </row>
    <row r="25" spans="2:4" s="29" customFormat="1" ht="30" x14ac:dyDescent="0.25">
      <c r="B25" s="73" t="s">
        <v>28</v>
      </c>
      <c r="C25" s="103">
        <f>SUM(C22:C24)</f>
        <v>5330961051</v>
      </c>
      <c r="D25" s="111">
        <f>SUM(D22:D24)</f>
        <v>3323019187</v>
      </c>
    </row>
    <row r="26" spans="2:4" ht="6.75" customHeight="1" x14ac:dyDescent="0.25">
      <c r="B26" s="44"/>
      <c r="C26" s="77"/>
      <c r="D26" s="151"/>
    </row>
    <row r="27" spans="2:4" s="37" customFormat="1" x14ac:dyDescent="0.25">
      <c r="B27" s="68" t="s">
        <v>29</v>
      </c>
      <c r="C27" s="74">
        <f>+C8+C19+C25</f>
        <v>925156192</v>
      </c>
      <c r="D27" s="74">
        <f>+D8+D19+D25</f>
        <v>33913937</v>
      </c>
    </row>
    <row r="28" spans="2:4" x14ac:dyDescent="0.25">
      <c r="D28" s="77"/>
    </row>
    <row r="29" spans="2:4" x14ac:dyDescent="0.25">
      <c r="B29" s="195" t="s">
        <v>87</v>
      </c>
      <c r="C29" s="195"/>
      <c r="D29" s="195"/>
    </row>
    <row r="30" spans="2:4" x14ac:dyDescent="0.25">
      <c r="D30" s="75"/>
    </row>
    <row r="31" spans="2:4" x14ac:dyDescent="0.25">
      <c r="D31" s="59"/>
    </row>
    <row r="32" spans="2:4" x14ac:dyDescent="0.25">
      <c r="D32" s="77"/>
    </row>
    <row r="33" spans="4:4" x14ac:dyDescent="0.25">
      <c r="D33" s="77"/>
    </row>
  </sheetData>
  <mergeCells count="5">
    <mergeCell ref="B2:D2"/>
    <mergeCell ref="B3:D3"/>
    <mergeCell ref="B4:D4"/>
    <mergeCell ref="B5:D5"/>
    <mergeCell ref="B29:D29"/>
  </mergeCells>
  <hyperlinks>
    <hyperlink ref="A1" location="INDICE!A1" display="INDICE" xr:uid="{1DF3464F-69F6-4EBF-B426-D66A3EBFD213}"/>
  </hyperlinks>
  <pageMargins left="0.7" right="0.7" top="0.75" bottom="0.75" header="0.3" footer="0.3"/>
  <ignoredErrors>
    <ignoredError sqref="C19:D1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M225"/>
  <sheetViews>
    <sheetView showGridLines="0" topLeftCell="A120" zoomScale="25" zoomScaleNormal="25" workbookViewId="0">
      <selection activeCell="E106" sqref="E106"/>
    </sheetView>
  </sheetViews>
  <sheetFormatPr baseColWidth="10" defaultColWidth="11.42578125" defaultRowHeight="15" x14ac:dyDescent="0.25"/>
  <cols>
    <col min="1" max="1" width="3.5703125" style="1" customWidth="1"/>
    <col min="2" max="2" width="48.42578125" style="1" bestFit="1" customWidth="1"/>
    <col min="3" max="6" width="19.28515625" style="1" customWidth="1"/>
    <col min="7" max="9" width="18.5703125" style="1" bestFit="1" customWidth="1"/>
    <col min="10" max="10" width="11.42578125" style="1"/>
    <col min="11" max="12" width="18.140625" style="1" bestFit="1" customWidth="1"/>
    <col min="13" max="16384" width="11.42578125" style="1"/>
  </cols>
  <sheetData>
    <row r="1" spans="1:6" x14ac:dyDescent="0.25">
      <c r="A1" s="28" t="s">
        <v>51</v>
      </c>
    </row>
    <row r="2" spans="1:6" x14ac:dyDescent="0.25">
      <c r="B2" s="197" t="s">
        <v>99</v>
      </c>
      <c r="C2" s="197"/>
      <c r="D2" s="197"/>
      <c r="E2" s="197"/>
      <c r="F2" s="197"/>
    </row>
    <row r="3" spans="1:6" x14ac:dyDescent="0.25">
      <c r="B3" s="208" t="s">
        <v>45</v>
      </c>
      <c r="C3" s="208"/>
      <c r="D3" s="208"/>
      <c r="E3" s="208"/>
      <c r="F3" s="208"/>
    </row>
    <row r="4" spans="1:6" x14ac:dyDescent="0.25">
      <c r="B4" s="203" t="s">
        <v>46</v>
      </c>
      <c r="C4" s="203"/>
      <c r="D4" s="203"/>
      <c r="E4" s="203"/>
      <c r="F4" s="203"/>
    </row>
    <row r="5" spans="1:6" ht="16.5" customHeight="1" x14ac:dyDescent="0.25">
      <c r="B5" s="209" t="s">
        <v>105</v>
      </c>
      <c r="C5" s="209"/>
      <c r="D5" s="209"/>
      <c r="E5" s="209"/>
      <c r="F5" s="209"/>
    </row>
    <row r="6" spans="1:6" x14ac:dyDescent="0.25">
      <c r="B6" s="209"/>
      <c r="C6" s="209"/>
      <c r="D6" s="209"/>
      <c r="E6" s="209"/>
      <c r="F6" s="209"/>
    </row>
    <row r="7" spans="1:6" x14ac:dyDescent="0.25">
      <c r="B7" s="209"/>
      <c r="C7" s="209"/>
      <c r="D7" s="209"/>
      <c r="E7" s="209"/>
      <c r="F7" s="209"/>
    </row>
    <row r="8" spans="1:6" x14ac:dyDescent="0.25">
      <c r="B8" s="209"/>
      <c r="C8" s="209"/>
      <c r="D8" s="209"/>
      <c r="E8" s="209"/>
      <c r="F8" s="209"/>
    </row>
    <row r="9" spans="1:6" x14ac:dyDescent="0.25">
      <c r="B9" s="209"/>
      <c r="C9" s="209"/>
      <c r="D9" s="209"/>
      <c r="E9" s="209"/>
      <c r="F9" s="209"/>
    </row>
    <row r="10" spans="1:6" x14ac:dyDescent="0.25">
      <c r="B10" s="209"/>
      <c r="C10" s="209"/>
      <c r="D10" s="209"/>
      <c r="E10" s="209"/>
      <c r="F10" s="209"/>
    </row>
    <row r="11" spans="1:6" x14ac:dyDescent="0.25">
      <c r="B11" s="209"/>
      <c r="C11" s="209"/>
      <c r="D11" s="209"/>
      <c r="E11" s="209"/>
      <c r="F11" s="209"/>
    </row>
    <row r="12" spans="1:6" x14ac:dyDescent="0.25">
      <c r="B12" s="209"/>
      <c r="C12" s="209"/>
      <c r="D12" s="209"/>
      <c r="E12" s="209"/>
      <c r="F12" s="209"/>
    </row>
    <row r="13" spans="1:6" x14ac:dyDescent="0.25">
      <c r="B13" s="209"/>
      <c r="C13" s="209"/>
      <c r="D13" s="209"/>
      <c r="E13" s="209"/>
      <c r="F13" s="209"/>
    </row>
    <row r="14" spans="1:6" x14ac:dyDescent="0.25">
      <c r="B14" s="209"/>
      <c r="C14" s="209"/>
      <c r="D14" s="209"/>
      <c r="E14" s="209"/>
      <c r="F14" s="209"/>
    </row>
    <row r="15" spans="1:6" x14ac:dyDescent="0.25">
      <c r="B15" s="209"/>
      <c r="C15" s="209"/>
      <c r="D15" s="209"/>
      <c r="E15" s="209"/>
      <c r="F15" s="209"/>
    </row>
    <row r="16" spans="1:6" x14ac:dyDescent="0.25">
      <c r="B16" s="209"/>
      <c r="C16" s="209"/>
      <c r="D16" s="209"/>
      <c r="E16" s="209"/>
      <c r="F16" s="209"/>
    </row>
    <row r="17" spans="2:6" x14ac:dyDescent="0.25">
      <c r="B17" s="209"/>
      <c r="C17" s="209"/>
      <c r="D17" s="209"/>
      <c r="E17" s="209"/>
      <c r="F17" s="209"/>
    </row>
    <row r="18" spans="2:6" ht="45.75" customHeight="1" x14ac:dyDescent="0.25">
      <c r="B18" s="209"/>
      <c r="C18" s="209"/>
      <c r="D18" s="209"/>
      <c r="E18" s="209"/>
      <c r="F18" s="209"/>
    </row>
    <row r="20" spans="2:6" x14ac:dyDescent="0.25">
      <c r="B20" s="203" t="s">
        <v>47</v>
      </c>
      <c r="C20" s="203"/>
      <c r="D20" s="203"/>
      <c r="E20" s="203"/>
      <c r="F20" s="203"/>
    </row>
    <row r="22" spans="2:6" x14ac:dyDescent="0.25">
      <c r="B22" s="203" t="s">
        <v>48</v>
      </c>
      <c r="C22" s="203"/>
      <c r="D22" s="203"/>
      <c r="E22" s="203"/>
      <c r="F22" s="203"/>
    </row>
    <row r="23" spans="2:6" x14ac:dyDescent="0.25">
      <c r="B23" s="204" t="s">
        <v>89</v>
      </c>
      <c r="C23" s="204"/>
      <c r="D23" s="204"/>
      <c r="E23" s="204"/>
      <c r="F23" s="204"/>
    </row>
    <row r="24" spans="2:6" x14ac:dyDescent="0.25">
      <c r="B24" s="204"/>
      <c r="C24" s="204"/>
      <c r="D24" s="204"/>
      <c r="E24" s="204"/>
      <c r="F24" s="204"/>
    </row>
    <row r="25" spans="2:6" x14ac:dyDescent="0.25">
      <c r="B25" s="204"/>
      <c r="C25" s="204"/>
      <c r="D25" s="204"/>
      <c r="E25" s="204"/>
      <c r="F25" s="204"/>
    </row>
    <row r="26" spans="2:6" x14ac:dyDescent="0.25">
      <c r="B26" s="204"/>
      <c r="C26" s="204"/>
      <c r="D26" s="204"/>
      <c r="E26" s="204"/>
      <c r="F26" s="204"/>
    </row>
    <row r="27" spans="2:6" x14ac:dyDescent="0.25">
      <c r="B27" s="204"/>
      <c r="C27" s="204"/>
      <c r="D27" s="204"/>
      <c r="E27" s="204"/>
      <c r="F27" s="204"/>
    </row>
    <row r="28" spans="2:6" x14ac:dyDescent="0.25">
      <c r="B28" s="204"/>
      <c r="C28" s="204"/>
      <c r="D28" s="204"/>
      <c r="E28" s="204"/>
      <c r="F28" s="204"/>
    </row>
    <row r="29" spans="2:6" x14ac:dyDescent="0.25">
      <c r="B29" s="204"/>
      <c r="C29" s="204"/>
      <c r="D29" s="204"/>
      <c r="E29" s="204"/>
      <c r="F29" s="204"/>
    </row>
    <row r="30" spans="2:6" x14ac:dyDescent="0.25">
      <c r="B30" s="204"/>
      <c r="C30" s="204"/>
      <c r="D30" s="204"/>
      <c r="E30" s="204"/>
      <c r="F30" s="204"/>
    </row>
    <row r="31" spans="2:6" x14ac:dyDescent="0.25">
      <c r="B31" s="204"/>
      <c r="C31" s="204"/>
      <c r="D31" s="204"/>
      <c r="E31" s="204"/>
      <c r="F31" s="204"/>
    </row>
    <row r="32" spans="2:6" x14ac:dyDescent="0.25">
      <c r="B32" s="204"/>
      <c r="C32" s="204"/>
      <c r="D32" s="204"/>
      <c r="E32" s="204"/>
      <c r="F32" s="204"/>
    </row>
    <row r="33" spans="2:6" x14ac:dyDescent="0.25">
      <c r="B33" s="204"/>
      <c r="C33" s="204"/>
      <c r="D33" s="204"/>
      <c r="E33" s="204"/>
      <c r="F33" s="204"/>
    </row>
    <row r="34" spans="2:6" x14ac:dyDescent="0.25">
      <c r="B34" s="204"/>
      <c r="C34" s="204"/>
      <c r="D34" s="204"/>
      <c r="E34" s="204"/>
      <c r="F34" s="204"/>
    </row>
    <row r="35" spans="2:6" x14ac:dyDescent="0.25">
      <c r="B35" s="204"/>
      <c r="C35" s="204"/>
      <c r="D35" s="204"/>
      <c r="E35" s="204"/>
      <c r="F35" s="204"/>
    </row>
    <row r="36" spans="2:6" x14ac:dyDescent="0.25">
      <c r="B36" s="204"/>
      <c r="C36" s="204"/>
      <c r="D36" s="204"/>
      <c r="E36" s="204"/>
      <c r="F36" s="204"/>
    </row>
    <row r="37" spans="2:6" x14ac:dyDescent="0.25">
      <c r="B37" s="204"/>
      <c r="C37" s="204"/>
      <c r="D37" s="204"/>
      <c r="E37" s="204"/>
      <c r="F37" s="204"/>
    </row>
    <row r="38" spans="2:6" x14ac:dyDescent="0.25">
      <c r="B38" s="204"/>
      <c r="C38" s="204"/>
      <c r="D38" s="204"/>
      <c r="E38" s="204"/>
      <c r="F38" s="204"/>
    </row>
    <row r="39" spans="2:6" x14ac:dyDescent="0.25">
      <c r="B39" s="204"/>
      <c r="C39" s="204"/>
      <c r="D39" s="204"/>
      <c r="E39" s="204"/>
      <c r="F39" s="204"/>
    </row>
    <row r="40" spans="2:6" x14ac:dyDescent="0.25">
      <c r="B40" s="204"/>
      <c r="C40" s="204"/>
      <c r="D40" s="204"/>
      <c r="E40" s="204"/>
      <c r="F40" s="204"/>
    </row>
    <row r="41" spans="2:6" x14ac:dyDescent="0.25">
      <c r="B41" s="204"/>
      <c r="C41" s="204"/>
      <c r="D41" s="204"/>
      <c r="E41" s="204"/>
      <c r="F41" s="204"/>
    </row>
    <row r="42" spans="2:6" x14ac:dyDescent="0.25">
      <c r="B42" s="204"/>
      <c r="C42" s="204"/>
      <c r="D42" s="204"/>
      <c r="E42" s="204"/>
      <c r="F42" s="204"/>
    </row>
    <row r="43" spans="2:6" x14ac:dyDescent="0.25">
      <c r="B43" s="204"/>
      <c r="C43" s="204"/>
      <c r="D43" s="204"/>
      <c r="E43" s="204"/>
      <c r="F43" s="204"/>
    </row>
    <row r="44" spans="2:6" x14ac:dyDescent="0.25">
      <c r="B44" s="204"/>
      <c r="C44" s="204"/>
      <c r="D44" s="204"/>
      <c r="E44" s="204"/>
      <c r="F44" s="204"/>
    </row>
    <row r="45" spans="2:6" x14ac:dyDescent="0.25">
      <c r="B45" s="204"/>
      <c r="C45" s="204"/>
      <c r="D45" s="204"/>
      <c r="E45" s="204"/>
      <c r="F45" s="204"/>
    </row>
    <row r="46" spans="2:6" x14ac:dyDescent="0.25">
      <c r="B46" s="204"/>
      <c r="C46" s="204"/>
      <c r="D46" s="204"/>
      <c r="E46" s="204"/>
      <c r="F46" s="204"/>
    </row>
    <row r="47" spans="2:6" x14ac:dyDescent="0.25">
      <c r="B47" s="204"/>
      <c r="C47" s="204"/>
      <c r="D47" s="204"/>
      <c r="E47" s="204"/>
      <c r="F47" s="204"/>
    </row>
    <row r="48" spans="2:6" x14ac:dyDescent="0.25">
      <c r="B48" s="204"/>
      <c r="C48" s="204"/>
      <c r="D48" s="204"/>
      <c r="E48" s="204"/>
      <c r="F48" s="204"/>
    </row>
    <row r="49" spans="2:6" x14ac:dyDescent="0.25">
      <c r="B49" s="204"/>
      <c r="C49" s="204"/>
      <c r="D49" s="204"/>
      <c r="E49" s="204"/>
      <c r="F49" s="204"/>
    </row>
    <row r="50" spans="2:6" x14ac:dyDescent="0.25">
      <c r="B50" s="204"/>
      <c r="C50" s="204"/>
      <c r="D50" s="204"/>
      <c r="E50" s="204"/>
      <c r="F50" s="204"/>
    </row>
    <row r="51" spans="2:6" x14ac:dyDescent="0.25">
      <c r="B51" s="203" t="s">
        <v>60</v>
      </c>
      <c r="C51" s="203"/>
      <c r="D51" s="203"/>
      <c r="E51" s="203"/>
      <c r="F51" s="203"/>
    </row>
    <row r="52" spans="2:6" x14ac:dyDescent="0.25">
      <c r="B52" s="204" t="s">
        <v>95</v>
      </c>
      <c r="C52" s="204"/>
      <c r="D52" s="204"/>
      <c r="E52" s="204"/>
      <c r="F52" s="204"/>
    </row>
    <row r="53" spans="2:6" x14ac:dyDescent="0.25">
      <c r="B53" s="204"/>
      <c r="C53" s="204"/>
      <c r="D53" s="204"/>
      <c r="E53" s="204"/>
      <c r="F53" s="204"/>
    </row>
    <row r="54" spans="2:6" x14ac:dyDescent="0.25">
      <c r="B54" s="30"/>
      <c r="C54" s="30"/>
      <c r="D54" s="30"/>
      <c r="E54" s="30"/>
      <c r="F54" s="30"/>
    </row>
    <row r="55" spans="2:6" x14ac:dyDescent="0.25">
      <c r="B55" s="205" t="s">
        <v>61</v>
      </c>
      <c r="C55" s="205"/>
      <c r="D55" s="205"/>
      <c r="E55" s="205"/>
      <c r="F55" s="205"/>
    </row>
    <row r="57" spans="2:6" x14ac:dyDescent="0.25">
      <c r="B57" s="204" t="s">
        <v>101</v>
      </c>
      <c r="C57" s="204"/>
      <c r="D57" s="204"/>
      <c r="E57" s="204"/>
      <c r="F57" s="204"/>
    </row>
    <row r="58" spans="2:6" x14ac:dyDescent="0.25">
      <c r="B58" s="204"/>
      <c r="C58" s="204"/>
      <c r="D58" s="204"/>
      <c r="E58" s="204"/>
      <c r="F58" s="204"/>
    </row>
    <row r="59" spans="2:6" ht="27" customHeight="1" x14ac:dyDescent="0.25">
      <c r="B59" s="204"/>
      <c r="C59" s="204"/>
      <c r="D59" s="204"/>
      <c r="E59" s="204"/>
      <c r="F59" s="204"/>
    </row>
    <row r="60" spans="2:6" x14ac:dyDescent="0.25">
      <c r="B60" s="204" t="s">
        <v>155</v>
      </c>
      <c r="C60" s="204"/>
      <c r="D60" s="204"/>
      <c r="E60" s="204"/>
      <c r="F60" s="204"/>
    </row>
    <row r="61" spans="2:6" ht="24" customHeight="1" x14ac:dyDescent="0.25">
      <c r="B61" s="204"/>
      <c r="C61" s="204"/>
      <c r="D61" s="204"/>
      <c r="E61" s="204"/>
      <c r="F61" s="204"/>
    </row>
    <row r="62" spans="2:6" x14ac:dyDescent="0.25">
      <c r="B62" s="204" t="s">
        <v>94</v>
      </c>
      <c r="C62" s="204"/>
      <c r="D62" s="204"/>
      <c r="E62" s="204"/>
      <c r="F62" s="204"/>
    </row>
    <row r="63" spans="2:6" ht="28.9" customHeight="1" x14ac:dyDescent="0.25">
      <c r="B63" s="204"/>
      <c r="C63" s="204"/>
      <c r="D63" s="204"/>
      <c r="E63" s="204"/>
      <c r="F63" s="204"/>
    </row>
    <row r="64" spans="2:6" x14ac:dyDescent="0.25">
      <c r="B64" s="204" t="s">
        <v>62</v>
      </c>
      <c r="C64" s="204"/>
      <c r="D64" s="204"/>
      <c r="E64" s="204"/>
      <c r="F64" s="204"/>
    </row>
    <row r="65" spans="2:9" x14ac:dyDescent="0.25">
      <c r="B65" s="204"/>
      <c r="C65" s="204"/>
      <c r="D65" s="204"/>
      <c r="E65" s="204"/>
      <c r="F65" s="204"/>
    </row>
    <row r="66" spans="2:9" x14ac:dyDescent="0.25">
      <c r="B66" s="32"/>
      <c r="C66" s="32"/>
      <c r="D66" s="32"/>
      <c r="E66" s="32"/>
      <c r="F66" s="32"/>
    </row>
    <row r="67" spans="2:9" x14ac:dyDescent="0.25">
      <c r="B67" s="33" t="s">
        <v>21</v>
      </c>
      <c r="C67" s="34">
        <v>45930</v>
      </c>
      <c r="D67" s="34">
        <v>45565</v>
      </c>
      <c r="E67" s="34">
        <v>45657</v>
      </c>
    </row>
    <row r="68" spans="2:9" x14ac:dyDescent="0.25">
      <c r="B68" s="35" t="s">
        <v>58</v>
      </c>
      <c r="C68" s="36">
        <v>6952.1</v>
      </c>
      <c r="D68" s="36">
        <v>7789.9</v>
      </c>
      <c r="E68" s="36">
        <v>7812.22</v>
      </c>
    </row>
    <row r="69" spans="2:9" x14ac:dyDescent="0.25">
      <c r="B69" s="35" t="s">
        <v>59</v>
      </c>
      <c r="C69" s="36">
        <v>6970.65</v>
      </c>
      <c r="D69" s="36">
        <v>7796.79</v>
      </c>
      <c r="E69" s="36">
        <v>7843.41</v>
      </c>
    </row>
    <row r="71" spans="2:9" x14ac:dyDescent="0.25">
      <c r="B71" s="162" t="s">
        <v>150</v>
      </c>
      <c r="C71" s="163"/>
      <c r="D71" s="163"/>
      <c r="E71" s="163"/>
      <c r="H71" s="77"/>
    </row>
    <row r="72" spans="2:9" x14ac:dyDescent="0.25">
      <c r="B72" s="164" t="s">
        <v>21</v>
      </c>
      <c r="C72" s="34">
        <v>45930</v>
      </c>
      <c r="D72" s="34">
        <v>45565</v>
      </c>
      <c r="E72" s="34">
        <v>45657</v>
      </c>
      <c r="H72" s="77"/>
    </row>
    <row r="73" spans="2:9" x14ac:dyDescent="0.25">
      <c r="B73" s="165" t="s">
        <v>151</v>
      </c>
      <c r="C73" s="168">
        <v>7002.41</v>
      </c>
      <c r="D73" s="168">
        <v>7799.24</v>
      </c>
      <c r="E73" s="166">
        <v>7831.26</v>
      </c>
      <c r="H73" s="77"/>
    </row>
    <row r="74" spans="2:9" x14ac:dyDescent="0.25">
      <c r="B74" s="167"/>
      <c r="C74" s="163"/>
      <c r="D74" s="163"/>
      <c r="E74" s="163"/>
      <c r="H74" s="77"/>
    </row>
    <row r="75" spans="2:9" x14ac:dyDescent="0.25">
      <c r="B75" s="210" t="s">
        <v>152</v>
      </c>
      <c r="C75" s="210"/>
      <c r="D75" s="210"/>
      <c r="E75" s="210"/>
      <c r="F75" s="210"/>
      <c r="G75" s="210"/>
      <c r="H75" s="210"/>
      <c r="I75" s="210"/>
    </row>
    <row r="76" spans="2:9" x14ac:dyDescent="0.25">
      <c r="B76" s="210"/>
      <c r="C76" s="210"/>
      <c r="D76" s="210"/>
      <c r="E76" s="210"/>
      <c r="F76" s="210"/>
      <c r="G76" s="210"/>
      <c r="H76" s="210"/>
      <c r="I76" s="210"/>
    </row>
    <row r="77" spans="2:9" x14ac:dyDescent="0.25">
      <c r="B77" s="210"/>
      <c r="C77" s="210"/>
      <c r="D77" s="210"/>
      <c r="E77" s="210"/>
      <c r="F77" s="210"/>
      <c r="G77" s="210"/>
      <c r="H77" s="210"/>
      <c r="I77" s="210"/>
    </row>
    <row r="78" spans="2:9" x14ac:dyDescent="0.25">
      <c r="B78" s="167"/>
      <c r="C78" s="167"/>
      <c r="D78" s="167"/>
      <c r="E78" s="167"/>
      <c r="F78" s="167"/>
      <c r="G78" s="167"/>
      <c r="H78" s="167"/>
      <c r="I78" s="167"/>
    </row>
    <row r="79" spans="2:9" x14ac:dyDescent="0.25">
      <c r="B79" s="203" t="s">
        <v>63</v>
      </c>
      <c r="C79" s="203"/>
      <c r="D79" s="203"/>
      <c r="E79" s="203"/>
      <c r="F79" s="203"/>
    </row>
    <row r="80" spans="2:9" x14ac:dyDescent="0.25">
      <c r="B80" s="204" t="s">
        <v>100</v>
      </c>
      <c r="C80" s="204"/>
      <c r="D80" s="204"/>
      <c r="E80" s="204"/>
      <c r="F80" s="204"/>
    </row>
    <row r="81" spans="2:6" x14ac:dyDescent="0.25">
      <c r="B81" s="204"/>
      <c r="C81" s="204"/>
      <c r="D81" s="204"/>
      <c r="E81" s="204"/>
      <c r="F81" s="204"/>
    </row>
    <row r="82" spans="2:6" x14ac:dyDescent="0.25">
      <c r="B82" s="30"/>
      <c r="C82" s="30"/>
      <c r="D82" s="30"/>
      <c r="E82" s="30"/>
      <c r="F82" s="30"/>
    </row>
    <row r="83" spans="2:6" x14ac:dyDescent="0.25">
      <c r="B83" s="37" t="s">
        <v>64</v>
      </c>
      <c r="C83" s="38"/>
      <c r="D83" s="38"/>
      <c r="E83" s="38"/>
      <c r="F83" s="38"/>
    </row>
    <row r="84" spans="2:6" x14ac:dyDescent="0.25">
      <c r="B84" s="206" t="s">
        <v>102</v>
      </c>
      <c r="C84" s="206"/>
      <c r="D84" s="206"/>
      <c r="E84" s="206"/>
      <c r="F84" s="206"/>
    </row>
    <row r="85" spans="2:6" x14ac:dyDescent="0.25">
      <c r="B85" s="206"/>
      <c r="C85" s="206"/>
      <c r="D85" s="206"/>
      <c r="E85" s="206"/>
      <c r="F85" s="206"/>
    </row>
    <row r="86" spans="2:6" x14ac:dyDescent="0.25">
      <c r="B86" s="32"/>
      <c r="C86" s="32"/>
      <c r="D86" s="32"/>
      <c r="E86" s="32"/>
      <c r="F86" s="32"/>
    </row>
    <row r="87" spans="2:6" x14ac:dyDescent="0.25">
      <c r="B87" s="200" t="s">
        <v>140</v>
      </c>
      <c r="C87" s="200"/>
      <c r="D87" s="200"/>
      <c r="E87" s="200"/>
      <c r="F87" s="200"/>
    </row>
    <row r="88" spans="2:6" x14ac:dyDescent="0.25">
      <c r="B88" s="206" t="s">
        <v>111</v>
      </c>
      <c r="C88" s="206"/>
      <c r="D88" s="206"/>
      <c r="E88" s="206"/>
      <c r="F88" s="206"/>
    </row>
    <row r="89" spans="2:6" x14ac:dyDescent="0.25">
      <c r="B89" s="206"/>
      <c r="C89" s="206"/>
      <c r="D89" s="206"/>
      <c r="E89" s="206"/>
      <c r="F89" s="206"/>
    </row>
    <row r="90" spans="2:6" x14ac:dyDescent="0.25">
      <c r="B90" s="206"/>
      <c r="C90" s="206"/>
      <c r="D90" s="206"/>
      <c r="E90" s="206"/>
      <c r="F90" s="206"/>
    </row>
    <row r="92" spans="2:6" x14ac:dyDescent="0.25">
      <c r="B92" s="207" t="s">
        <v>21</v>
      </c>
      <c r="C92" s="207"/>
      <c r="D92" s="34">
        <f>+EAN!C7</f>
        <v>45930</v>
      </c>
      <c r="E92" s="34">
        <v>45565</v>
      </c>
    </row>
    <row r="93" spans="2:6" x14ac:dyDescent="0.25">
      <c r="B93" s="201" t="s">
        <v>9</v>
      </c>
      <c r="C93" s="201"/>
      <c r="D93" s="39">
        <v>415937822</v>
      </c>
      <c r="E93" s="39">
        <v>229211355</v>
      </c>
      <c r="F93" s="40"/>
    </row>
    <row r="94" spans="2:6" x14ac:dyDescent="0.25">
      <c r="B94" s="207" t="s">
        <v>65</v>
      </c>
      <c r="C94" s="207"/>
      <c r="D94" s="41">
        <f>SUM(D93:D93)</f>
        <v>415937822</v>
      </c>
      <c r="E94" s="41">
        <f>SUM(E93:E93)</f>
        <v>229211355</v>
      </c>
    </row>
    <row r="96" spans="2:6" x14ac:dyDescent="0.25">
      <c r="B96" s="203" t="s">
        <v>66</v>
      </c>
      <c r="C96" s="203"/>
      <c r="D96" s="203"/>
      <c r="E96" s="203"/>
      <c r="F96" s="203"/>
    </row>
    <row r="98" spans="2:5" ht="45" x14ac:dyDescent="0.25">
      <c r="B98" s="42" t="s">
        <v>67</v>
      </c>
      <c r="C98" s="42" t="s">
        <v>68</v>
      </c>
      <c r="D98" s="42" t="s">
        <v>69</v>
      </c>
      <c r="E98" s="42" t="s">
        <v>70</v>
      </c>
    </row>
    <row r="99" spans="2:5" x14ac:dyDescent="0.25">
      <c r="B99" s="104" t="s">
        <v>143</v>
      </c>
      <c r="C99" s="87"/>
      <c r="D99" s="87"/>
      <c r="E99" s="105"/>
    </row>
    <row r="100" spans="2:5" x14ac:dyDescent="0.25">
      <c r="B100" s="43" t="s">
        <v>71</v>
      </c>
      <c r="C100" s="39">
        <v>927990.65473684215</v>
      </c>
      <c r="D100" s="106">
        <v>8815911220</v>
      </c>
      <c r="E100" s="107">
        <v>81</v>
      </c>
    </row>
    <row r="101" spans="2:5" x14ac:dyDescent="0.25">
      <c r="B101" s="44" t="s">
        <v>72</v>
      </c>
      <c r="C101" s="107">
        <v>967849.8768421053</v>
      </c>
      <c r="D101" s="106">
        <v>9194573830</v>
      </c>
      <c r="E101" s="107">
        <v>81</v>
      </c>
    </row>
    <row r="102" spans="2:5" x14ac:dyDescent="0.25">
      <c r="B102" s="45" t="s">
        <v>73</v>
      </c>
      <c r="C102" s="46">
        <v>958175.35168421047</v>
      </c>
      <c r="D102" s="108">
        <v>9102665841</v>
      </c>
      <c r="E102" s="109">
        <v>81</v>
      </c>
    </row>
    <row r="103" spans="2:5" x14ac:dyDescent="0.25">
      <c r="B103" s="86" t="s">
        <v>142</v>
      </c>
      <c r="C103" s="87"/>
      <c r="D103" s="87"/>
      <c r="E103" s="105"/>
    </row>
    <row r="104" spans="2:5" x14ac:dyDescent="0.25">
      <c r="B104" s="43" t="s">
        <v>144</v>
      </c>
      <c r="C104" s="157">
        <v>887747.92642105266</v>
      </c>
      <c r="D104" s="155">
        <v>8433605301</v>
      </c>
      <c r="E104" s="39">
        <v>81</v>
      </c>
    </row>
    <row r="105" spans="2:5" x14ac:dyDescent="0.25">
      <c r="B105" s="44" t="s">
        <v>145</v>
      </c>
      <c r="C105" s="158">
        <v>882738.67701975454</v>
      </c>
      <c r="D105" s="115">
        <v>8386017431.6876678</v>
      </c>
      <c r="E105" s="107">
        <v>81</v>
      </c>
    </row>
    <row r="106" spans="2:5" x14ac:dyDescent="0.25">
      <c r="B106" s="45" t="s">
        <v>146</v>
      </c>
      <c r="C106" s="46">
        <v>865900.94578947371</v>
      </c>
      <c r="D106" s="156">
        <v>8226058985</v>
      </c>
      <c r="E106" s="109">
        <v>81</v>
      </c>
    </row>
    <row r="107" spans="2:5" x14ac:dyDescent="0.25">
      <c r="B107" s="86" t="s">
        <v>156</v>
      </c>
      <c r="C107" s="87"/>
      <c r="D107" s="87"/>
      <c r="E107" s="105"/>
    </row>
    <row r="108" spans="2:5" x14ac:dyDescent="0.25">
      <c r="B108" s="43" t="s">
        <v>158</v>
      </c>
      <c r="C108" s="157">
        <v>856615.63442105264</v>
      </c>
      <c r="D108" s="155">
        <v>8137848527</v>
      </c>
      <c r="E108" s="39">
        <v>81</v>
      </c>
    </row>
    <row r="109" spans="2:5" x14ac:dyDescent="0.25">
      <c r="B109" s="44" t="s">
        <v>157</v>
      </c>
      <c r="C109" s="158">
        <v>837443.23042105266</v>
      </c>
      <c r="D109" s="115">
        <v>7955710689</v>
      </c>
      <c r="E109" s="107">
        <v>81</v>
      </c>
    </row>
    <row r="110" spans="2:5" x14ac:dyDescent="0.25">
      <c r="B110" s="45" t="s">
        <v>159</v>
      </c>
      <c r="C110" s="46">
        <v>877270.35052631574</v>
      </c>
      <c r="D110" s="156">
        <v>8334068330</v>
      </c>
      <c r="E110" s="109">
        <v>81</v>
      </c>
    </row>
    <row r="111" spans="2:5" x14ac:dyDescent="0.25">
      <c r="C111" s="114"/>
      <c r="D111" s="115"/>
      <c r="E111" s="115"/>
    </row>
    <row r="112" spans="2:5" x14ac:dyDescent="0.25">
      <c r="C112" s="114"/>
      <c r="D112" s="115"/>
      <c r="E112" s="115"/>
    </row>
    <row r="113" spans="2:6" x14ac:dyDescent="0.25">
      <c r="B113" s="200" t="s">
        <v>74</v>
      </c>
      <c r="C113" s="200"/>
      <c r="D113" s="200"/>
      <c r="E113" s="200"/>
      <c r="F113" s="200"/>
    </row>
    <row r="114" spans="2:6" x14ac:dyDescent="0.25">
      <c r="B114" s="202" t="s">
        <v>90</v>
      </c>
      <c r="C114" s="202"/>
      <c r="D114" s="202"/>
      <c r="E114" s="202"/>
      <c r="F114" s="202"/>
    </row>
    <row r="115" spans="2:6" x14ac:dyDescent="0.25">
      <c r="B115" s="202"/>
      <c r="C115" s="202"/>
      <c r="D115" s="202"/>
      <c r="E115" s="202"/>
      <c r="F115" s="202"/>
    </row>
    <row r="117" spans="2:6" x14ac:dyDescent="0.25">
      <c r="B117" s="53" t="s">
        <v>75</v>
      </c>
      <c r="C117" s="113">
        <f>+D92</f>
        <v>45930</v>
      </c>
      <c r="D117" s="34">
        <v>45565</v>
      </c>
    </row>
    <row r="118" spans="2:6" x14ac:dyDescent="0.25">
      <c r="B118" s="116" t="s">
        <v>97</v>
      </c>
      <c r="C118" s="50">
        <v>863959907</v>
      </c>
      <c r="D118" s="83">
        <v>9975849</v>
      </c>
    </row>
    <row r="119" spans="2:6" x14ac:dyDescent="0.25">
      <c r="B119" s="159" t="s">
        <v>103</v>
      </c>
      <c r="C119" s="83">
        <v>40095187</v>
      </c>
      <c r="D119" s="160">
        <v>23938088</v>
      </c>
    </row>
    <row r="120" spans="2:6" x14ac:dyDescent="0.25">
      <c r="B120" s="159" t="s">
        <v>135</v>
      </c>
      <c r="C120" s="83">
        <v>20001098</v>
      </c>
      <c r="D120" s="160">
        <v>0</v>
      </c>
    </row>
    <row r="121" spans="2:6" x14ac:dyDescent="0.25">
      <c r="B121" s="159" t="s">
        <v>147</v>
      </c>
      <c r="C121" s="83">
        <v>1100000</v>
      </c>
      <c r="D121" s="160">
        <v>0</v>
      </c>
    </row>
    <row r="122" spans="2:6" x14ac:dyDescent="0.25">
      <c r="B122" s="33" t="s">
        <v>65</v>
      </c>
      <c r="C122" s="56">
        <f>SUM(C118:C121)</f>
        <v>925156192</v>
      </c>
      <c r="D122" s="56">
        <f>SUM(D118:D121)</f>
        <v>33913937</v>
      </c>
    </row>
    <row r="123" spans="2:6" x14ac:dyDescent="0.25">
      <c r="B123" s="57"/>
      <c r="C123" s="58"/>
      <c r="D123" s="59"/>
    </row>
    <row r="124" spans="2:6" x14ac:dyDescent="0.25">
      <c r="B124" s="199" t="s">
        <v>112</v>
      </c>
      <c r="C124" s="199"/>
      <c r="D124" s="199"/>
      <c r="E124" s="199"/>
      <c r="F124" s="199"/>
    </row>
    <row r="125" spans="2:6" x14ac:dyDescent="0.25">
      <c r="B125" s="199"/>
      <c r="C125" s="199"/>
      <c r="D125" s="199"/>
      <c r="E125" s="199"/>
      <c r="F125" s="199"/>
    </row>
    <row r="126" spans="2:6" x14ac:dyDescent="0.25">
      <c r="B126" s="33" t="s">
        <v>75</v>
      </c>
      <c r="C126" s="34">
        <f>+C140</f>
        <v>45930</v>
      </c>
      <c r="D126" s="113">
        <v>45565</v>
      </c>
    </row>
    <row r="127" spans="2:6" x14ac:dyDescent="0.25">
      <c r="B127" s="47" t="s">
        <v>160</v>
      </c>
      <c r="C127" s="50">
        <v>17218182</v>
      </c>
      <c r="D127" s="50">
        <v>0</v>
      </c>
    </row>
    <row r="128" spans="2:6" x14ac:dyDescent="0.25">
      <c r="B128" s="49" t="s">
        <v>104</v>
      </c>
      <c r="C128" s="52">
        <v>0</v>
      </c>
      <c r="D128" s="52">
        <v>2777243</v>
      </c>
    </row>
    <row r="129" spans="2:6" x14ac:dyDescent="0.25">
      <c r="B129" s="60" t="s">
        <v>65</v>
      </c>
      <c r="C129" s="61">
        <f>SUM(C127:C128)</f>
        <v>17218182</v>
      </c>
      <c r="D129" s="61">
        <f>SUM(D127:D128)</f>
        <v>2777243</v>
      </c>
    </row>
    <row r="130" spans="2:6" x14ac:dyDescent="0.25">
      <c r="B130" s="57"/>
      <c r="C130" s="58"/>
      <c r="D130" s="59"/>
    </row>
    <row r="131" spans="2:6" x14ac:dyDescent="0.25">
      <c r="B131" s="202" t="s">
        <v>161</v>
      </c>
      <c r="C131" s="202"/>
      <c r="D131" s="202"/>
      <c r="E131" s="202"/>
      <c r="F131" s="202"/>
    </row>
    <row r="132" spans="2:6" x14ac:dyDescent="0.25">
      <c r="B132" s="32"/>
      <c r="C132" s="32"/>
      <c r="D132" s="32"/>
      <c r="E132" s="32"/>
      <c r="F132" s="32"/>
    </row>
    <row r="133" spans="2:6" x14ac:dyDescent="0.25">
      <c r="B133" s="53" t="s">
        <v>75</v>
      </c>
      <c r="C133" s="34">
        <f>+C126</f>
        <v>45930</v>
      </c>
      <c r="D133" s="113">
        <v>45565</v>
      </c>
      <c r="E133" s="32"/>
      <c r="F133" s="32"/>
    </row>
    <row r="134" spans="2:6" x14ac:dyDescent="0.25">
      <c r="B134" s="47" t="s">
        <v>86</v>
      </c>
      <c r="C134" s="54">
        <v>0</v>
      </c>
      <c r="D134" s="54">
        <v>700800000</v>
      </c>
      <c r="E134" s="32"/>
      <c r="F134" s="32"/>
    </row>
    <row r="135" spans="2:6" x14ac:dyDescent="0.25">
      <c r="B135" s="33" t="s">
        <v>65</v>
      </c>
      <c r="C135" s="112">
        <f>SUM(C134:C134)</f>
        <v>0</v>
      </c>
      <c r="D135" s="112">
        <f>SUM(D134)</f>
        <v>700800000</v>
      </c>
      <c r="E135" s="32"/>
      <c r="F135" s="32"/>
    </row>
    <row r="136" spans="2:6" x14ac:dyDescent="0.25">
      <c r="B136" s="57"/>
      <c r="C136" s="58"/>
    </row>
    <row r="137" spans="2:6" ht="15" customHeight="1" x14ac:dyDescent="0.25">
      <c r="B137" s="202" t="s">
        <v>132</v>
      </c>
      <c r="C137" s="202"/>
      <c r="D137" s="202"/>
      <c r="E137" s="202"/>
      <c r="F137" s="202"/>
    </row>
    <row r="138" spans="2:6" x14ac:dyDescent="0.25">
      <c r="B138" s="202" t="s">
        <v>114</v>
      </c>
      <c r="C138" s="202"/>
      <c r="D138" s="202"/>
      <c r="E138" s="202"/>
      <c r="F138" s="202"/>
    </row>
    <row r="139" spans="2:6" x14ac:dyDescent="0.25">
      <c r="B139" s="30"/>
      <c r="C139" s="30"/>
      <c r="D139" s="30"/>
      <c r="E139" s="30"/>
      <c r="F139" s="30"/>
    </row>
    <row r="140" spans="2:6" x14ac:dyDescent="0.25">
      <c r="B140" s="33" t="s">
        <v>75</v>
      </c>
      <c r="C140" s="113">
        <f>+C117</f>
        <v>45930</v>
      </c>
      <c r="D140" s="113">
        <v>45565</v>
      </c>
      <c r="E140" s="30"/>
      <c r="F140" s="30"/>
    </row>
    <row r="141" spans="2:6" x14ac:dyDescent="0.25">
      <c r="B141" s="44" t="s">
        <v>173</v>
      </c>
      <c r="C141" s="50">
        <v>19457932</v>
      </c>
      <c r="D141" s="50">
        <v>0</v>
      </c>
      <c r="E141" s="30"/>
      <c r="F141" s="30"/>
    </row>
    <row r="142" spans="2:6" x14ac:dyDescent="0.25">
      <c r="B142" s="44" t="s">
        <v>174</v>
      </c>
      <c r="C142" s="51">
        <v>370901799</v>
      </c>
      <c r="D142" s="51">
        <v>0</v>
      </c>
      <c r="E142" s="30"/>
      <c r="F142" s="30"/>
    </row>
    <row r="143" spans="2:6" x14ac:dyDescent="0.25">
      <c r="B143" s="33" t="s">
        <v>65</v>
      </c>
      <c r="C143" s="80">
        <f>SUM(C141:C142)</f>
        <v>390359731</v>
      </c>
      <c r="D143" s="64">
        <f>SUM(D141:D141)</f>
        <v>0</v>
      </c>
      <c r="E143" s="30"/>
      <c r="F143" s="30"/>
    </row>
    <row r="144" spans="2:6" x14ac:dyDescent="0.25">
      <c r="B144" s="30"/>
      <c r="C144" s="65"/>
      <c r="D144" s="65"/>
      <c r="E144" s="30"/>
      <c r="F144" s="30"/>
    </row>
    <row r="145" spans="2:6" x14ac:dyDescent="0.25">
      <c r="B145" s="199" t="s">
        <v>124</v>
      </c>
      <c r="C145" s="199"/>
      <c r="D145" s="199"/>
      <c r="E145" s="199"/>
      <c r="F145" s="199"/>
    </row>
    <row r="146" spans="2:6" x14ac:dyDescent="0.25">
      <c r="B146" s="199"/>
      <c r="C146" s="199"/>
      <c r="D146" s="199"/>
      <c r="E146" s="199"/>
      <c r="F146" s="199"/>
    </row>
    <row r="147" spans="2:6" x14ac:dyDescent="0.25">
      <c r="B147" s="33" t="s">
        <v>75</v>
      </c>
      <c r="C147" s="34">
        <v>45930</v>
      </c>
      <c r="D147" s="113">
        <v>45565</v>
      </c>
      <c r="E147" s="30"/>
      <c r="F147" s="30"/>
    </row>
    <row r="148" spans="2:6" x14ac:dyDescent="0.25">
      <c r="B148" s="62" t="s">
        <v>125</v>
      </c>
      <c r="C148" s="63">
        <v>52184938</v>
      </c>
      <c r="D148" s="63">
        <v>158787355</v>
      </c>
      <c r="E148" s="30"/>
      <c r="F148" s="30"/>
    </row>
    <row r="149" spans="2:6" x14ac:dyDescent="0.25">
      <c r="B149" s="33" t="s">
        <v>65</v>
      </c>
      <c r="C149" s="64">
        <f>SUM(C148)</f>
        <v>52184938</v>
      </c>
      <c r="D149" s="64">
        <f>SUM(D148)</f>
        <v>158787355</v>
      </c>
      <c r="E149" s="30"/>
      <c r="F149" s="30"/>
    </row>
    <row r="150" spans="2:6" x14ac:dyDescent="0.25">
      <c r="B150" s="57"/>
      <c r="C150" s="139"/>
      <c r="D150" s="139"/>
      <c r="E150" s="30"/>
      <c r="F150" s="30"/>
    </row>
    <row r="151" spans="2:6" x14ac:dyDescent="0.25">
      <c r="B151" s="199" t="s">
        <v>176</v>
      </c>
      <c r="C151" s="199"/>
      <c r="D151" s="199"/>
      <c r="E151" s="199"/>
      <c r="F151" s="199"/>
    </row>
    <row r="152" spans="2:6" x14ac:dyDescent="0.25">
      <c r="B152" s="199"/>
      <c r="C152" s="199"/>
      <c r="D152" s="199"/>
      <c r="E152" s="199"/>
      <c r="F152" s="199"/>
    </row>
    <row r="153" spans="2:6" x14ac:dyDescent="0.25">
      <c r="B153" s="53" t="s">
        <v>75</v>
      </c>
      <c r="C153" s="113">
        <v>45930</v>
      </c>
      <c r="D153" s="113">
        <v>45565</v>
      </c>
      <c r="E153" s="30"/>
      <c r="F153" s="30"/>
    </row>
    <row r="154" spans="2:6" x14ac:dyDescent="0.25">
      <c r="B154" s="175" t="s">
        <v>120</v>
      </c>
      <c r="C154" s="135">
        <v>17280000000</v>
      </c>
      <c r="D154" s="176">
        <v>7065359731</v>
      </c>
      <c r="E154" s="180"/>
      <c r="F154" s="30"/>
    </row>
    <row r="155" spans="2:6" x14ac:dyDescent="0.25">
      <c r="B155" s="138" t="s">
        <v>121</v>
      </c>
      <c r="C155" s="136">
        <v>961856438</v>
      </c>
      <c r="D155" s="177">
        <v>684097310</v>
      </c>
      <c r="E155" s="65"/>
      <c r="F155" s="30"/>
    </row>
    <row r="156" spans="2:6" x14ac:dyDescent="0.25">
      <c r="B156" s="138" t="s">
        <v>122</v>
      </c>
      <c r="C156" s="136">
        <v>-910538500</v>
      </c>
      <c r="D156" s="177">
        <v>0</v>
      </c>
      <c r="E156" s="30"/>
      <c r="F156" s="30"/>
    </row>
    <row r="157" spans="2:6" x14ac:dyDescent="0.25">
      <c r="B157" s="178" t="s">
        <v>168</v>
      </c>
      <c r="C157" s="137">
        <v>2188988</v>
      </c>
      <c r="D157" s="179">
        <v>0</v>
      </c>
      <c r="E157" s="30"/>
      <c r="F157" s="30"/>
    </row>
    <row r="158" spans="2:6" x14ac:dyDescent="0.25">
      <c r="B158" s="60" t="s">
        <v>65</v>
      </c>
      <c r="C158" s="134">
        <f>SUM(C154:C157)</f>
        <v>17333506926</v>
      </c>
      <c r="D158" s="174">
        <f>+SUM(D154:D156)</f>
        <v>7749457041</v>
      </c>
      <c r="E158" s="30"/>
      <c r="F158" s="30"/>
    </row>
    <row r="159" spans="2:6" x14ac:dyDescent="0.25">
      <c r="B159" s="30"/>
      <c r="C159" s="65"/>
      <c r="D159" s="65"/>
      <c r="E159" s="30"/>
      <c r="F159" s="30"/>
    </row>
    <row r="160" spans="2:6" x14ac:dyDescent="0.25">
      <c r="B160" s="199" t="s">
        <v>181</v>
      </c>
      <c r="C160" s="199"/>
      <c r="D160" s="199"/>
      <c r="E160" s="199"/>
      <c r="F160" s="199"/>
    </row>
    <row r="161" spans="2:6" x14ac:dyDescent="0.25">
      <c r="B161" s="199"/>
      <c r="C161" s="199"/>
      <c r="D161" s="199"/>
      <c r="E161" s="199"/>
      <c r="F161" s="199"/>
    </row>
    <row r="162" spans="2:6" x14ac:dyDescent="0.25">
      <c r="B162" s="33" t="s">
        <v>75</v>
      </c>
      <c r="C162" s="34">
        <v>45930</v>
      </c>
      <c r="D162" s="113">
        <v>45565</v>
      </c>
      <c r="E162" s="30"/>
      <c r="F162" s="30"/>
    </row>
    <row r="163" spans="2:6" x14ac:dyDescent="0.25">
      <c r="B163" s="62" t="s">
        <v>182</v>
      </c>
      <c r="C163" s="63">
        <v>722946493</v>
      </c>
      <c r="D163" s="63">
        <v>31875077</v>
      </c>
      <c r="E163" s="30"/>
      <c r="F163" s="30"/>
    </row>
    <row r="164" spans="2:6" x14ac:dyDescent="0.25">
      <c r="B164" s="33" t="s">
        <v>65</v>
      </c>
      <c r="C164" s="64">
        <f>SUM(C163)</f>
        <v>722946493</v>
      </c>
      <c r="D164" s="64">
        <f>SUM(D163)</f>
        <v>31875077</v>
      </c>
      <c r="E164" s="30"/>
      <c r="F164" s="30"/>
    </row>
    <row r="165" spans="2:6" x14ac:dyDescent="0.25">
      <c r="B165" s="30"/>
      <c r="C165" s="65"/>
      <c r="D165" s="65"/>
      <c r="E165" s="30"/>
      <c r="F165" s="30"/>
    </row>
    <row r="166" spans="2:6" x14ac:dyDescent="0.25">
      <c r="B166" s="199" t="s">
        <v>130</v>
      </c>
      <c r="C166" s="199"/>
      <c r="D166" s="199"/>
      <c r="E166" s="199"/>
      <c r="F166" s="199"/>
    </row>
    <row r="167" spans="2:6" x14ac:dyDescent="0.25">
      <c r="B167" s="199"/>
      <c r="C167" s="199"/>
      <c r="D167" s="199"/>
      <c r="E167" s="199"/>
      <c r="F167" s="199"/>
    </row>
    <row r="168" spans="2:6" x14ac:dyDescent="0.25">
      <c r="B168" s="30"/>
      <c r="C168" s="30"/>
      <c r="D168" s="30"/>
      <c r="E168" s="30"/>
      <c r="F168" s="30"/>
    </row>
    <row r="169" spans="2:6" x14ac:dyDescent="0.25">
      <c r="B169" s="33" t="s">
        <v>21</v>
      </c>
      <c r="C169" s="34">
        <v>45930</v>
      </c>
      <c r="D169" s="113">
        <v>45565</v>
      </c>
      <c r="E169" s="180"/>
    </row>
    <row r="170" spans="2:6" x14ac:dyDescent="0.25">
      <c r="B170" s="62" t="s">
        <v>76</v>
      </c>
      <c r="C170" s="66">
        <v>0</v>
      </c>
      <c r="D170" s="66">
        <v>13034624</v>
      </c>
    </row>
    <row r="171" spans="2:6" x14ac:dyDescent="0.25">
      <c r="B171" s="33" t="s">
        <v>65</v>
      </c>
      <c r="C171" s="67">
        <f>SUM(C170)</f>
        <v>0</v>
      </c>
      <c r="D171" s="67">
        <f>SUM(D170)</f>
        <v>13034624</v>
      </c>
    </row>
    <row r="172" spans="2:6" x14ac:dyDescent="0.25">
      <c r="B172" s="202" t="s">
        <v>131</v>
      </c>
      <c r="C172" s="202"/>
      <c r="D172" s="202"/>
      <c r="E172" s="202"/>
      <c r="F172" s="202"/>
    </row>
    <row r="173" spans="2:6" x14ac:dyDescent="0.25">
      <c r="B173" s="202"/>
      <c r="C173" s="202"/>
      <c r="D173" s="202"/>
      <c r="E173" s="202"/>
      <c r="F173" s="202"/>
    </row>
    <row r="174" spans="2:6" x14ac:dyDescent="0.25">
      <c r="B174" s="32"/>
      <c r="C174" s="32"/>
      <c r="D174" s="32"/>
      <c r="E174" s="32"/>
      <c r="F174" s="32"/>
    </row>
    <row r="175" spans="2:6" x14ac:dyDescent="0.25">
      <c r="B175" s="33" t="s">
        <v>184</v>
      </c>
      <c r="C175" s="34">
        <v>45930</v>
      </c>
      <c r="D175" s="34">
        <v>45565</v>
      </c>
      <c r="E175" s="180"/>
    </row>
    <row r="176" spans="2:6" x14ac:dyDescent="0.25">
      <c r="B176" s="62" t="s">
        <v>186</v>
      </c>
      <c r="C176" s="66">
        <v>117245699</v>
      </c>
      <c r="D176" s="66">
        <v>0</v>
      </c>
    </row>
    <row r="177" spans="2:4" x14ac:dyDescent="0.25">
      <c r="B177" s="86" t="s">
        <v>65</v>
      </c>
      <c r="C177" s="80">
        <f>SUM(C176)</f>
        <v>117245699</v>
      </c>
      <c r="D177" s="80">
        <f>SUM(D176)</f>
        <v>0</v>
      </c>
    </row>
    <row r="179" spans="2:4" x14ac:dyDescent="0.25">
      <c r="B179" s="53" t="s">
        <v>106</v>
      </c>
      <c r="C179" s="113">
        <v>45930</v>
      </c>
      <c r="D179" s="113">
        <v>45565</v>
      </c>
    </row>
    <row r="180" spans="2:4" x14ac:dyDescent="0.25">
      <c r="B180" s="43" t="s">
        <v>165</v>
      </c>
      <c r="C180" s="170">
        <v>13857173</v>
      </c>
      <c r="D180" s="50">
        <v>0</v>
      </c>
    </row>
    <row r="181" spans="2:4" x14ac:dyDescent="0.25">
      <c r="B181" s="44" t="s">
        <v>167</v>
      </c>
      <c r="C181" s="70">
        <v>3443636</v>
      </c>
      <c r="D181" s="51">
        <v>0</v>
      </c>
    </row>
    <row r="182" spans="2:4" x14ac:dyDescent="0.25">
      <c r="B182" s="44" t="s">
        <v>136</v>
      </c>
      <c r="C182" s="70">
        <v>3117454</v>
      </c>
      <c r="D182" s="51">
        <v>0</v>
      </c>
    </row>
    <row r="183" spans="2:4" x14ac:dyDescent="0.25">
      <c r="B183" s="161" t="s">
        <v>109</v>
      </c>
      <c r="C183" s="171">
        <v>2135910</v>
      </c>
      <c r="D183" s="51">
        <v>54872</v>
      </c>
    </row>
    <row r="184" spans="2:4" x14ac:dyDescent="0.25">
      <c r="B184" s="44" t="s">
        <v>149</v>
      </c>
      <c r="C184" s="70">
        <v>1764988</v>
      </c>
      <c r="D184" s="51">
        <v>0</v>
      </c>
    </row>
    <row r="185" spans="2:4" x14ac:dyDescent="0.25">
      <c r="B185" s="44" t="s">
        <v>148</v>
      </c>
      <c r="C185" s="70">
        <v>1400000</v>
      </c>
      <c r="D185" s="51">
        <v>0</v>
      </c>
    </row>
    <row r="186" spans="2:4" x14ac:dyDescent="0.25">
      <c r="B186" s="161" t="s">
        <v>110</v>
      </c>
      <c r="C186" s="171">
        <v>598065</v>
      </c>
      <c r="D186" s="51">
        <v>18855</v>
      </c>
    </row>
    <row r="187" spans="2:4" x14ac:dyDescent="0.25">
      <c r="B187" s="44" t="s">
        <v>166</v>
      </c>
      <c r="C187" s="70">
        <v>357691</v>
      </c>
      <c r="D187" s="51">
        <v>0</v>
      </c>
    </row>
    <row r="188" spans="2:4" x14ac:dyDescent="0.25">
      <c r="B188" s="44" t="s">
        <v>164</v>
      </c>
      <c r="C188" s="70">
        <v>4924</v>
      </c>
      <c r="D188" s="51">
        <v>0</v>
      </c>
    </row>
    <row r="189" spans="2:4" x14ac:dyDescent="0.25">
      <c r="B189" s="44" t="s">
        <v>107</v>
      </c>
      <c r="C189" s="70">
        <v>0</v>
      </c>
      <c r="D189" s="51">
        <v>4240364</v>
      </c>
    </row>
    <row r="190" spans="2:4" x14ac:dyDescent="0.25">
      <c r="B190" s="45" t="s">
        <v>108</v>
      </c>
      <c r="C190" s="172">
        <v>0</v>
      </c>
      <c r="D190" s="52">
        <v>345455</v>
      </c>
    </row>
    <row r="191" spans="2:4" x14ac:dyDescent="0.25">
      <c r="B191" s="173" t="s">
        <v>65</v>
      </c>
      <c r="C191" s="85">
        <f>SUM(C180:C190)</f>
        <v>26679841</v>
      </c>
      <c r="D191" s="85">
        <f>SUM(D180:D189)</f>
        <v>4314091</v>
      </c>
    </row>
    <row r="195" spans="1:10" x14ac:dyDescent="0.25">
      <c r="A195" s="2"/>
      <c r="B195" s="5" t="s">
        <v>52</v>
      </c>
      <c r="C195" s="5"/>
      <c r="D195" s="5"/>
      <c r="E195" s="5"/>
      <c r="F195" s="5"/>
      <c r="G195" s="5"/>
      <c r="H195" s="5"/>
      <c r="I195" s="5"/>
      <c r="J195" s="5"/>
    </row>
    <row r="196" spans="1:10" x14ac:dyDescent="0.25">
      <c r="A196" s="3"/>
      <c r="B196" s="6" t="s">
        <v>99</v>
      </c>
      <c r="C196" s="7"/>
      <c r="D196" s="7"/>
      <c r="E196" s="7"/>
      <c r="F196" s="7"/>
      <c r="G196" s="7"/>
      <c r="H196" s="7"/>
      <c r="I196" s="7"/>
      <c r="J196" s="8"/>
    </row>
    <row r="197" spans="1:10" x14ac:dyDescent="0.25">
      <c r="A197" s="3"/>
      <c r="B197" s="6" t="s">
        <v>49</v>
      </c>
      <c r="C197" s="7"/>
      <c r="D197" s="7"/>
      <c r="E197" s="7"/>
      <c r="F197" s="7"/>
      <c r="G197" s="7"/>
      <c r="H197" s="7"/>
      <c r="I197" s="7"/>
      <c r="J197" s="8"/>
    </row>
    <row r="198" spans="1:10" x14ac:dyDescent="0.25">
      <c r="A198" s="3"/>
      <c r="B198" s="9">
        <f>+EAN!C7</f>
        <v>45930</v>
      </c>
      <c r="C198" s="7"/>
      <c r="D198" s="7"/>
      <c r="E198" s="7"/>
      <c r="F198" s="7"/>
      <c r="G198" s="7"/>
      <c r="H198" s="7"/>
      <c r="I198" s="7"/>
      <c r="J198" s="8"/>
    </row>
    <row r="199" spans="1:10" x14ac:dyDescent="0.25">
      <c r="A199" s="3"/>
      <c r="B199" s="6" t="s">
        <v>54</v>
      </c>
      <c r="C199" s="7"/>
      <c r="D199" s="169"/>
      <c r="E199" s="7"/>
      <c r="F199" s="7"/>
      <c r="G199" s="7"/>
      <c r="H199" s="7"/>
      <c r="I199" s="7"/>
      <c r="J199" s="8"/>
    </row>
    <row r="200" spans="1:10" ht="105" x14ac:dyDescent="0.25">
      <c r="A200" s="10"/>
      <c r="B200" s="11" t="s">
        <v>32</v>
      </c>
      <c r="C200" s="11" t="s">
        <v>33</v>
      </c>
      <c r="D200" s="11" t="s">
        <v>34</v>
      </c>
      <c r="E200" s="11" t="s">
        <v>35</v>
      </c>
      <c r="F200" s="11" t="s">
        <v>36</v>
      </c>
      <c r="G200" s="11" t="s">
        <v>37</v>
      </c>
      <c r="H200" s="11" t="s">
        <v>38</v>
      </c>
      <c r="I200" s="11" t="s">
        <v>39</v>
      </c>
      <c r="J200" s="11" t="s">
        <v>50</v>
      </c>
    </row>
    <row r="201" spans="1:10" x14ac:dyDescent="0.25">
      <c r="A201" s="4"/>
      <c r="B201" s="117" t="s">
        <v>177</v>
      </c>
      <c r="C201" s="118" t="s">
        <v>78</v>
      </c>
      <c r="D201" s="119" t="s">
        <v>79</v>
      </c>
      <c r="E201" s="14">
        <v>45930</v>
      </c>
      <c r="F201" s="118" t="s">
        <v>80</v>
      </c>
      <c r="G201" s="120">
        <v>20047608307</v>
      </c>
      <c r="H201" s="15">
        <v>20047608307</v>
      </c>
      <c r="I201" s="187">
        <v>20047608307</v>
      </c>
      <c r="J201" s="190"/>
    </row>
    <row r="202" spans="1:10" x14ac:dyDescent="0.25">
      <c r="A202" s="4"/>
      <c r="B202" s="181" t="s">
        <v>178</v>
      </c>
      <c r="C202" s="182" t="s">
        <v>78</v>
      </c>
      <c r="D202" s="183" t="s">
        <v>79</v>
      </c>
      <c r="E202" s="184">
        <v>45930</v>
      </c>
      <c r="F202" s="182" t="s">
        <v>80</v>
      </c>
      <c r="G202" s="185">
        <v>3573663152</v>
      </c>
      <c r="H202" s="186">
        <v>3573663152</v>
      </c>
      <c r="I202" s="188">
        <v>3573663152</v>
      </c>
      <c r="J202" s="191"/>
    </row>
    <row r="203" spans="1:10" x14ac:dyDescent="0.25">
      <c r="A203" s="4"/>
      <c r="B203" s="181" t="s">
        <v>179</v>
      </c>
      <c r="C203" s="182" t="s">
        <v>78</v>
      </c>
      <c r="D203" s="183" t="s">
        <v>79</v>
      </c>
      <c r="E203" s="184">
        <v>45930</v>
      </c>
      <c r="F203" s="182" t="s">
        <v>80</v>
      </c>
      <c r="G203" s="185">
        <v>111705864</v>
      </c>
      <c r="H203" s="186">
        <v>111705864</v>
      </c>
      <c r="I203" s="188">
        <v>111705864</v>
      </c>
      <c r="J203" s="191"/>
    </row>
    <row r="204" spans="1:10" x14ac:dyDescent="0.25">
      <c r="A204" s="4"/>
      <c r="B204" s="121" t="s">
        <v>180</v>
      </c>
      <c r="C204" s="122" t="s">
        <v>78</v>
      </c>
      <c r="D204" s="123" t="s">
        <v>79</v>
      </c>
      <c r="E204" s="110">
        <v>45930</v>
      </c>
      <c r="F204" s="122" t="s">
        <v>80</v>
      </c>
      <c r="G204" s="124">
        <v>171913920</v>
      </c>
      <c r="H204" s="133">
        <v>171913920</v>
      </c>
      <c r="I204" s="189">
        <v>171913920</v>
      </c>
      <c r="J204" s="191"/>
    </row>
    <row r="205" spans="1:10" x14ac:dyDescent="0.25">
      <c r="A205" s="4"/>
      <c r="B205" s="22"/>
      <c r="C205" s="23" t="s">
        <v>81</v>
      </c>
      <c r="D205" s="23"/>
      <c r="E205" s="23"/>
      <c r="F205" s="23"/>
      <c r="G205" s="24">
        <v>925110192</v>
      </c>
      <c r="H205" s="24" t="s">
        <v>82</v>
      </c>
      <c r="I205" s="24" t="s">
        <v>82</v>
      </c>
      <c r="J205" s="21" t="s">
        <v>82</v>
      </c>
    </row>
    <row r="206" spans="1:10" x14ac:dyDescent="0.25">
      <c r="A206" s="4"/>
      <c r="B206" s="22"/>
      <c r="C206" s="23" t="s">
        <v>83</v>
      </c>
      <c r="D206" s="23"/>
      <c r="E206" s="23"/>
      <c r="F206" s="23"/>
      <c r="G206" s="24">
        <v>52184938</v>
      </c>
      <c r="H206" s="24" t="s">
        <v>82</v>
      </c>
      <c r="I206" s="24" t="s">
        <v>82</v>
      </c>
      <c r="J206" s="25" t="s">
        <v>82</v>
      </c>
    </row>
    <row r="207" spans="1:10" x14ac:dyDescent="0.25">
      <c r="A207" s="4"/>
      <c r="B207" s="22"/>
      <c r="C207" s="23" t="s">
        <v>84</v>
      </c>
      <c r="D207" s="23"/>
      <c r="E207" s="23"/>
      <c r="F207" s="23"/>
      <c r="G207" s="24">
        <v>0</v>
      </c>
      <c r="H207" s="24" t="s">
        <v>82</v>
      </c>
      <c r="I207" s="24" t="s">
        <v>82</v>
      </c>
      <c r="J207" s="25" t="s">
        <v>82</v>
      </c>
    </row>
    <row r="208" spans="1:10" x14ac:dyDescent="0.25">
      <c r="A208" s="4"/>
      <c r="B208" s="16"/>
      <c r="C208" s="26" t="s">
        <v>85</v>
      </c>
      <c r="D208" s="26"/>
      <c r="E208" s="26"/>
      <c r="F208" s="26"/>
      <c r="G208" s="27">
        <v>20920579561</v>
      </c>
      <c r="H208" s="27">
        <v>23904891243</v>
      </c>
      <c r="I208" s="27">
        <v>23904891243</v>
      </c>
      <c r="J208" s="18" t="s">
        <v>82</v>
      </c>
    </row>
    <row r="209" spans="1:13" x14ac:dyDescent="0.25">
      <c r="A209" s="4"/>
      <c r="B209" s="4"/>
      <c r="C209" s="4"/>
      <c r="D209" s="4"/>
      <c r="E209" s="4"/>
      <c r="F209" s="4"/>
      <c r="G209" s="4"/>
      <c r="H209" s="4"/>
      <c r="I209" s="4"/>
      <c r="J209" s="4"/>
    </row>
    <row r="210" spans="1:13" x14ac:dyDescent="0.25">
      <c r="A210" s="4"/>
      <c r="B210" s="4"/>
      <c r="C210" s="4"/>
      <c r="D210" s="4"/>
      <c r="E210" s="4"/>
      <c r="F210" s="4"/>
      <c r="G210" s="4"/>
      <c r="H210" s="4"/>
      <c r="I210" s="4"/>
      <c r="J210" s="4"/>
    </row>
    <row r="211" spans="1:13" x14ac:dyDescent="0.25">
      <c r="A211" s="4"/>
      <c r="B211" s="5" t="s">
        <v>52</v>
      </c>
      <c r="C211" s="5"/>
      <c r="D211" s="5"/>
      <c r="E211" s="5"/>
      <c r="F211" s="5"/>
      <c r="G211" s="5"/>
      <c r="H211" s="5"/>
      <c r="I211" s="5"/>
      <c r="J211" s="5"/>
    </row>
    <row r="212" spans="1:13" x14ac:dyDescent="0.25">
      <c r="A212" s="4"/>
      <c r="B212" s="6" t="s">
        <v>99</v>
      </c>
      <c r="C212" s="7"/>
      <c r="D212" s="7"/>
      <c r="E212" s="7"/>
      <c r="F212" s="7"/>
      <c r="G212" s="7"/>
      <c r="H212" s="7"/>
      <c r="I212" s="7"/>
      <c r="J212" s="8"/>
    </row>
    <row r="213" spans="1:13" x14ac:dyDescent="0.25">
      <c r="A213" s="4"/>
      <c r="B213" s="6" t="s">
        <v>49</v>
      </c>
      <c r="C213" s="7"/>
      <c r="D213" s="7"/>
      <c r="E213" s="7"/>
      <c r="F213" s="7"/>
      <c r="G213" s="7"/>
      <c r="H213" s="7"/>
      <c r="I213" s="7"/>
      <c r="J213" s="8"/>
    </row>
    <row r="214" spans="1:13" x14ac:dyDescent="0.25">
      <c r="A214" s="4"/>
      <c r="B214" s="9">
        <f>+EAN!D7</f>
        <v>45565</v>
      </c>
      <c r="C214" s="7"/>
      <c r="D214" s="7"/>
      <c r="E214" s="7"/>
      <c r="F214" s="7"/>
      <c r="G214" s="7"/>
      <c r="H214" s="7"/>
      <c r="I214" s="7"/>
      <c r="J214" s="8"/>
    </row>
    <row r="215" spans="1:13" x14ac:dyDescent="0.25">
      <c r="A215" s="4"/>
      <c r="B215" s="6" t="s">
        <v>54</v>
      </c>
      <c r="C215" s="7"/>
      <c r="D215" s="7"/>
      <c r="E215" s="7"/>
      <c r="F215" s="7"/>
      <c r="G215" s="7"/>
      <c r="H215" s="7"/>
      <c r="I215" s="7"/>
      <c r="J215" s="8"/>
    </row>
    <row r="216" spans="1:13" ht="105" x14ac:dyDescent="0.25">
      <c r="A216" s="4"/>
      <c r="B216" s="11" t="s">
        <v>32</v>
      </c>
      <c r="C216" s="11" t="s">
        <v>33</v>
      </c>
      <c r="D216" s="11" t="s">
        <v>34</v>
      </c>
      <c r="E216" s="11" t="s">
        <v>35</v>
      </c>
      <c r="F216" s="11" t="s">
        <v>36</v>
      </c>
      <c r="G216" s="11" t="s">
        <v>37</v>
      </c>
      <c r="H216" s="11" t="s">
        <v>38</v>
      </c>
      <c r="I216" s="11" t="s">
        <v>39</v>
      </c>
      <c r="J216" s="11" t="s">
        <v>50</v>
      </c>
    </row>
    <row r="217" spans="1:13" x14ac:dyDescent="0.25">
      <c r="A217" s="4"/>
      <c r="B217" s="12" t="s">
        <v>98</v>
      </c>
      <c r="C217" s="118" t="s">
        <v>78</v>
      </c>
      <c r="D217" s="119" t="s">
        <v>79</v>
      </c>
      <c r="E217" s="119" t="s">
        <v>162</v>
      </c>
      <c r="F217" s="194" t="s">
        <v>80</v>
      </c>
      <c r="G217" s="120">
        <v>15480208356</v>
      </c>
      <c r="H217" s="120">
        <v>15480208356</v>
      </c>
      <c r="I217" s="120">
        <v>15480208356</v>
      </c>
      <c r="J217" s="193"/>
      <c r="K217" s="59"/>
    </row>
    <row r="218" spans="1:13" x14ac:dyDescent="0.25">
      <c r="A218" s="4"/>
      <c r="B218" s="16"/>
      <c r="C218" s="122"/>
      <c r="D218" s="123"/>
      <c r="E218" s="123"/>
      <c r="F218" s="17"/>
      <c r="G218" s="124"/>
      <c r="H218" s="124"/>
      <c r="I218" s="124"/>
      <c r="J218" s="149"/>
      <c r="K218" s="59"/>
      <c r="L218" s="75"/>
    </row>
    <row r="219" spans="1:13" x14ac:dyDescent="0.25">
      <c r="A219" s="4"/>
      <c r="B219" s="12"/>
      <c r="C219" s="19" t="s">
        <v>81</v>
      </c>
      <c r="D219" s="13"/>
      <c r="E219" s="19"/>
      <c r="F219" s="19"/>
      <c r="G219" s="20">
        <v>33913937</v>
      </c>
      <c r="H219" s="20" t="s">
        <v>82</v>
      </c>
      <c r="I219" s="20" t="s">
        <v>82</v>
      </c>
      <c r="J219" s="21"/>
      <c r="L219" s="59"/>
    </row>
    <row r="220" spans="1:13" x14ac:dyDescent="0.25">
      <c r="A220" s="4"/>
      <c r="B220" s="22"/>
      <c r="C220" s="23" t="s">
        <v>83</v>
      </c>
      <c r="D220" s="4"/>
      <c r="E220" s="23"/>
      <c r="F220" s="23"/>
      <c r="G220" s="24">
        <v>26637883</v>
      </c>
      <c r="H220" s="24" t="s">
        <v>82</v>
      </c>
      <c r="I220" s="24" t="s">
        <v>82</v>
      </c>
      <c r="J220" s="25"/>
      <c r="L220" s="59"/>
      <c r="M220" s="81"/>
    </row>
    <row r="221" spans="1:13" x14ac:dyDescent="0.25">
      <c r="A221" s="4"/>
      <c r="B221" s="22"/>
      <c r="C221" s="23" t="s">
        <v>84</v>
      </c>
      <c r="D221" s="4"/>
      <c r="E221" s="23"/>
      <c r="F221" s="23"/>
      <c r="G221" s="24">
        <v>0</v>
      </c>
      <c r="H221" s="24" t="s">
        <v>82</v>
      </c>
      <c r="I221" s="24" t="s">
        <v>82</v>
      </c>
      <c r="J221" s="25"/>
    </row>
    <row r="222" spans="1:13" x14ac:dyDescent="0.25">
      <c r="A222" s="4"/>
      <c r="B222" s="16"/>
      <c r="C222" s="26" t="s">
        <v>85</v>
      </c>
      <c r="D222" s="17"/>
      <c r="E222" s="26"/>
      <c r="F222" s="26"/>
      <c r="G222" s="27">
        <v>12296487479</v>
      </c>
      <c r="H222" s="27">
        <v>15480208356</v>
      </c>
      <c r="I222" s="27">
        <v>15480208356</v>
      </c>
      <c r="J222" s="18"/>
    </row>
    <row r="223" spans="1:13" x14ac:dyDescent="0.25">
      <c r="A223" s="4"/>
      <c r="B223" s="4"/>
      <c r="C223" s="4"/>
      <c r="D223" s="4"/>
      <c r="E223" s="4"/>
      <c r="F223" s="4"/>
      <c r="G223" s="4"/>
      <c r="H223" s="4"/>
      <c r="I223" s="4"/>
      <c r="J223" s="4"/>
    </row>
    <row r="224" spans="1:13" x14ac:dyDescent="0.25">
      <c r="A224" s="4"/>
    </row>
    <row r="225" spans="1:1" x14ac:dyDescent="0.25">
      <c r="A225" s="4"/>
    </row>
  </sheetData>
  <sortState xmlns:xlrd2="http://schemas.microsoft.com/office/spreadsheetml/2017/richdata2" ref="B179:D190">
    <sortCondition descending="1" ref="C180:C190"/>
  </sortState>
  <mergeCells count="35">
    <mergeCell ref="B92:C92"/>
    <mergeCell ref="B94:C94"/>
    <mergeCell ref="B96:F96"/>
    <mergeCell ref="B2:F2"/>
    <mergeCell ref="B3:F3"/>
    <mergeCell ref="B4:F4"/>
    <mergeCell ref="B5:F18"/>
    <mergeCell ref="B20:F20"/>
    <mergeCell ref="B75:I77"/>
    <mergeCell ref="B172:F173"/>
    <mergeCell ref="B22:F22"/>
    <mergeCell ref="B23:F50"/>
    <mergeCell ref="B62:F63"/>
    <mergeCell ref="B64:F65"/>
    <mergeCell ref="B51:F51"/>
    <mergeCell ref="B52:F53"/>
    <mergeCell ref="B55:F55"/>
    <mergeCell ref="B57:F59"/>
    <mergeCell ref="B60:F61"/>
    <mergeCell ref="B79:F79"/>
    <mergeCell ref="B87:F87"/>
    <mergeCell ref="B88:F90"/>
    <mergeCell ref="B84:F85"/>
    <mergeCell ref="B80:F81"/>
    <mergeCell ref="B114:F115"/>
    <mergeCell ref="B166:F167"/>
    <mergeCell ref="B113:F113"/>
    <mergeCell ref="B93:C93"/>
    <mergeCell ref="B151:F152"/>
    <mergeCell ref="B137:F137"/>
    <mergeCell ref="B138:F138"/>
    <mergeCell ref="B124:F125"/>
    <mergeCell ref="B131:F131"/>
    <mergeCell ref="B145:F146"/>
    <mergeCell ref="B160:F161"/>
  </mergeCells>
  <hyperlinks>
    <hyperlink ref="A1" location="INDICE!A1" display="INDICE" xr:uid="{9A8B3896-ADEC-4513-89FB-6C4F057F535C}"/>
  </hyperlinks>
  <pageMargins left="0.7" right="0.7" top="0.75" bottom="0.75" header="0.3" footer="0.3"/>
  <ignoredErrors>
    <ignoredError sqref="C191:D191 C158:D158 D129 D122" formulaRange="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ZE1d6FkBY72l4Lu3ot4sJoMD6U/Cjg93i3t2VP1EKsk=</DigestValue>
    </Reference>
    <Reference Type="http://www.w3.org/2000/09/xmldsig#Object" URI="#idOfficeObject">
      <DigestMethod Algorithm="http://www.w3.org/2001/04/xmlenc#sha256"/>
      <DigestValue>mLsqVcH2q91MLxpDoZ0VEgFiFVPyhccJa0BRV+kwIvQ=</DigestValue>
    </Reference>
    <Reference Type="http://uri.etsi.org/01903#SignedProperties" URI="#idSignedProperties">
      <Transforms>
        <Transform Algorithm="http://www.w3.org/TR/2001/REC-xml-c14n-20010315"/>
      </Transforms>
      <DigestMethod Algorithm="http://www.w3.org/2001/04/xmlenc#sha256"/>
      <DigestValue>ZR8Ufi3iGMgi7cAGlN42g8uIgOeh+9IYCGG5gp7GKHI=</DigestValue>
    </Reference>
  </SignedInfo>
  <SignatureValue>bNGKasU2ZQb+vuIURaIIMJmSFJCaKVTdSEz/jq8i8axAHa0kwMOOz6GeH1Saif1KOVIolcVvOG1C
fiiFPOnfShoS1Ru5E8Cim4AZVRpKL1oAxgS5MdiVbFwCTibaz2F/G/qnHIkJpxrx1G6gEuxwq3KG
3PUsj+Bp4U8/ny9lnannhdwI9c1PHIxQRQYqZb4NYUt1u5nKlrkOmxSkLUL9+iGzJmAjEQZ2PWBG
dk1OO+dG0qw9AXfnRD2YCQ8TQoZoY/XXKUj8YXRRTSdXaaft/ylw/bsJk76m2G0UF0Q6xep2bLe+
xOGYnO+aCv771sBdlxKwWudT6ErYdezNgFfa6Q==</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ZsM/9uYrCALzRkCmXlo5tDaRYGOsy+TcfmxelPjiJgY=</DigestValue>
      </Reference>
      <Reference URI="/xl/calcChain.xml?ContentType=application/vnd.openxmlformats-officedocument.spreadsheetml.calcChain+xml">
        <DigestMethod Algorithm="http://www.w3.org/2001/04/xmlenc#sha256"/>
        <DigestValue>+yqJUKve1O7ZvemeyRDr2uSVzPlPx4Pp5KyN0syw6wA=</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cSFr9m1yGacZmId1E2+uZcLWKT3K839QVb7y7aJGG2s=</DigestValue>
      </Reference>
      <Reference URI="/xl/printerSettings/printerSettings2.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0GQZciliuNJEwK4gPgOmTukwo0NIxeI47XAWVL/MYvI=</DigestValue>
      </Reference>
      <Reference URI="/xl/styles.xml?ContentType=application/vnd.openxmlformats-officedocument.spreadsheetml.styles+xml">
        <DigestMethod Algorithm="http://www.w3.org/2001/04/xmlenc#sha256"/>
        <DigestValue>dl3AMduydi0uAR5p+GTuF695jNdXsh8+XCJU3fun1sU=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GWwznbylhvUarXSo9pXqRJsaL6ziUCdNMDuNAujayDo=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8pIArFSVj0DQj/iXZaz5eTEQm4JdlmgvERkowuptmQs=</DigestValue>
      </Reference>
      <Reference URI="/xl/worksheets/sheet2.xml?ContentType=application/vnd.openxmlformats-officedocument.spreadsheetml.worksheet+xml">
        <DigestMethod Algorithm="http://www.w3.org/2001/04/xmlenc#sha256"/>
        <DigestValue>rUY+ac6pvdZ34f3GAm3umVu7Z9TzeN8NxsG+6uRcOzU=</DigestValue>
      </Reference>
      <Reference URI="/xl/worksheets/sheet3.xml?ContentType=application/vnd.openxmlformats-officedocument.spreadsheetml.worksheet+xml">
        <DigestMethod Algorithm="http://www.w3.org/2001/04/xmlenc#sha256"/>
        <DigestValue>Np1Ct4qwFu4vVvmdvhuWUPR7nRJ4D+MR4GhMsg/yyYo=</DigestValue>
      </Reference>
      <Reference URI="/xl/worksheets/sheet4.xml?ContentType=application/vnd.openxmlformats-officedocument.spreadsheetml.worksheet+xml">
        <DigestMethod Algorithm="http://www.w3.org/2001/04/xmlenc#sha256"/>
        <DigestValue>wH9TcPaK82jvE47T46sW6640kIs/vXSt5UfjGIpZsSw=</DigestValue>
      </Reference>
      <Reference URI="/xl/worksheets/sheet5.xml?ContentType=application/vnd.openxmlformats-officedocument.spreadsheetml.worksheet+xml">
        <DigestMethod Algorithm="http://www.w3.org/2001/04/xmlenc#sha256"/>
        <DigestValue>IHT4lILa1WO3t/F294+w3J3b5aZuK17j36RgBICsKcs=</DigestValue>
      </Reference>
    </Manifest>
    <SignatureProperties>
      <SignatureProperty Id="idSignatureTime" Target="#idPackageSignature">
        <mdssi:SignatureTime xmlns:mdssi="http://schemas.openxmlformats.org/package/2006/digital-signature">
          <mdssi:Format>YYYY-MM-DDThh:mm:ssTZD</mdssi:Format>
          <mdssi:Value>2025-11-14T14:41:59Z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2025-11-14T14:41:59Z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/t3Z8khpFXWCjqkZVYcRkIMl3vE4y5PcyFujKTx5K/Y=</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xhmnT/SY+51GFY67wFIAhL/9PSAHw3dsLLRI6kgO068=</DigestValue>
    </Reference>
  </SignedInfo>
  <SignatureValue>RjgMcTHG9MmWeKv2IZqDS7hHMkG7N6jhwAvTWwau+i3+akMZ1SqDL7Stb9/zHiK3yFHsafxjvzik
fC2/bmyl2zGBjgm+DQ5xlQGMl405+nNNiHYHoSAHVwMaW+H9w3RPshyKxxmTBOLSBDXxJ60bvi4a
8fK5Ug3ISc8k7rpTF+YiwlM37gPaAFTKyTlExIZckLXp0BiiCV+WMLWk/JF7MZxCWQu5koug6xhF
TlSLhk+T92OxtjEcgNcQqYqnpF1axrClI2qPuT68ZrQ3pUqkyFMwXzyGx2ve2yXR3X2UHYUZfniU
n5sPALX5KMZu5Y2l+qj2eO6v6IvtBCa6EBUl9A==</SignatureValue>
  <KeyInfo>
    <X509Data>
      <X509Certificate>MIIIhjCCBm6gAwIBAgIIRZNR1W/rurQwDQYJKoZIhvcNAQELBQAwWjEaMBgGA1UEAwwRQ0EtRE9DVU1FTlRBIFMuQS4xFjAUBgNVBAUTDVJVQzgwMDUwMTcyLTExFzAVBgNVBAoMDkRPQ1VNRU5UQSBTLkEuMQswCQYDVQQGEwJQWTAeFw0yNTA1MjAxNzUwMDBaFw0yNzA1MjAxNzUwMDBaMIG9MSUwIwYDVQQDDBxDRVNBUiBFU1RFQkFOIFBBUkVERVMgRlJBTkNPMRIwEAYDVQQFEwlDSTE0OTYwMDUxFjAUBgNVBCoMDUNFU0FSIEVTVEVCQU4xFzAVBgNVBAQMDlBBUkVERVMgRlJBTkNPMQswCQYDVQQLDAJGMjE1MDMGA1UECgwsQ0VSVElGSUNBRE8gQ1VBTElGSUNBRE8gREUgRklSTUEgRUxFQ1RST05JQ0ExCzAJBgNVBAYTAlBZMIIBIjANBgkqhkiG9w0BAQEFAAOCAQ8AMIIBCgKCAQEAqywgqmLVQX0USM1kCKkIYWC9FBxinnStL43FA82yflv5aZIASFvR7xwY5ki1zjMSlE3j/77pKJLvf0tlWTy+7/9Ixl4b4C0PPxdl62vAhlVoP7Qa2GV45n5jARb84GGFbTQ4wNKm8ZCRwa/BP3W3GfRfQZaw+pFvuq4aD0A9arjGFnmDl+4UV9TFUVFZIjHoVPmCec6KgzDV9yGzVgUAcI7B+eK2LjkYZ2LXpblQHpzizdaHSMlGxKsh6UhvVyOPyQ2zp5NdxYE8NMi2jXWgGoBKs/cm0oHPSoqh9BGIuh7cS6uQHcKT1/LxtKhUsCttQ0TCEZ17d07sp1Z3wr/XvwIDAQABo4ID6jCCA+YwDAYDVR0TAQH/BAIwADAfBgNVHSMEGDAWgBShPYUrzdgslh85AgyfUztY2JULezCBlAYIKwYBBQUHAQEEgYcwgYQwVQYIKwYBBQUHMAKGSWh0dHBzOi8vd3d3LmRpZ2l0by5jb20ucHkvdXBsb2Fkcy9jZXJ0aWZpY2Fkby1kb2N1bWVudGEtc2EtMTUzNTExNzc3MS5jcnQwKwYIKwYBBQUHMAGGH2h0dHBzOi8vd3d3LmRpZ2l0by5jb20ucHkvb2NzcC8wTQYDVR0RBEYwRIEWY3BhcmVkZXN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JpsCxSzZTiij22SbdbQfKlMtXp5MA4GA1UdDwEB/wQEAwIF4DANBgkqhkiG9w0BAQsFAAOCAgEADFlCQhcWwAb/SH+69n7EV+Qfg+VzXyyHi+cE2Een+gjnR6EY6CxP9C8eYNZ5GdXRR5y5yxve6GT1kvRqWGwbC6gttvOZkG/qSVVWFPabKulhyJiBVnUQjZcsIB8b+qDCeMgTdf3BhFHyh/iQKxY93U2dDxFeqdHgEHx3A7YIYd4w75Wc7jCS/mRGYZu55msoFy5znFJmgpTFk3ivsNxzhjCniF1T2JKLP3ke98zcy+1rSudfDR+MLdpwiaoo+j+hg2jX+EAboM0p5tjy/ddEE8jeKfISKKa/irIAHU+ZPZe6noGUrD/6WgFhaDqVqTLxp5yoEZSOaAvlR1O29RL1NvCj8GR+WtlPnznlJ0v///UDKeacmUm1SAiYM+dD2PzeWcLuw1xe0E08uON4dwRo72IOZ1DQ0mYayaoUXG7nAuDhWHkNacgI/IkAqNx2vgzxy3iNCjzxm8Q/P2CIvlDtbHgOGUo1co/HuCvPvk52BTTdoSsDcJ975a/mt9cleJR97fV4BdfkGur8cPheHp6sphoHzUOLHTKBH06Fsvb5l2tSRzMds3EXLxU6X11CudgoEM899D2jKh79iaBJW0/x7qHgvmo/kN/EmVbSass3MEf5tTK9al7lpmJNYZzeKcz1aiB0uV/LoMoQ2O8oCwfAoEJOy6TuWXdSe3hhAuLI7P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ZsM/9uYrCALzRkCmXlo5tDaRYGOsy+TcfmxelPjiJgY=</DigestValue>
      </Reference>
      <Reference URI="/xl/calcChain.xml?ContentType=application/vnd.openxmlformats-officedocument.spreadsheetml.calcChain+xml">
        <DigestMethod Algorithm="http://www.w3.org/2001/04/xmlenc#sha256"/>
        <DigestValue>+yqJUKve1O7ZvemeyRDr2uSVzPlPx4Pp5KyN0syw6wA=</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cSFr9m1yGacZmId1E2+uZcLWKT3K839QVb7y7aJGG2s=</DigestValue>
      </Reference>
      <Reference URI="/xl/printerSettings/printerSettings2.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0GQZciliuNJEwK4gPgOmTukwo0NIxeI47XAWVL/MYvI=</DigestValue>
      </Reference>
      <Reference URI="/xl/styles.xml?ContentType=application/vnd.openxmlformats-officedocument.spreadsheetml.styles+xml">
        <DigestMethod Algorithm="http://www.w3.org/2001/04/xmlenc#sha256"/>
        <DigestValue>dl3AMduydi0uAR5p+GTuF695jNdXsh8+XCJU3fun1sU=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GWwznbylhvUarXSo9pXqRJsaL6ziUCdNMDuNAujayDo=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8pIArFSVj0DQj/iXZaz5eTEQm4JdlmgvERkowuptmQs=</DigestValue>
      </Reference>
      <Reference URI="/xl/worksheets/sheet2.xml?ContentType=application/vnd.openxmlformats-officedocument.spreadsheetml.worksheet+xml">
        <DigestMethod Algorithm="http://www.w3.org/2001/04/xmlenc#sha256"/>
        <DigestValue>rUY+ac6pvdZ34f3GAm3umVu7Z9TzeN8NxsG+6uRcOzU=</DigestValue>
      </Reference>
      <Reference URI="/xl/worksheets/sheet3.xml?ContentType=application/vnd.openxmlformats-officedocument.spreadsheetml.worksheet+xml">
        <DigestMethod Algorithm="http://www.w3.org/2001/04/xmlenc#sha256"/>
        <DigestValue>Np1Ct4qwFu4vVvmdvhuWUPR7nRJ4D+MR4GhMsg/yyYo=</DigestValue>
      </Reference>
      <Reference URI="/xl/worksheets/sheet4.xml?ContentType=application/vnd.openxmlformats-officedocument.spreadsheetml.worksheet+xml">
        <DigestMethod Algorithm="http://www.w3.org/2001/04/xmlenc#sha256"/>
        <DigestValue>wH9TcPaK82jvE47T46sW6640kIs/vXSt5UfjGIpZsSw=</DigestValue>
      </Reference>
      <Reference URI="/xl/worksheets/sheet5.xml?ContentType=application/vnd.openxmlformats-officedocument.spreadsheetml.worksheet+xml">
        <DigestMethod Algorithm="http://www.w3.org/2001/04/xmlenc#sha256"/>
        <DigestValue>IHT4lILa1WO3t/F294+w3J3b5aZuK17j36RgBICsKcs=</DigestValue>
      </Reference>
    </Manifest>
    <SignatureProperties>
      <SignatureProperty Id="idSignatureTime" Target="#idPackageSignature">
        <mdssi:SignatureTime xmlns:mdssi="http://schemas.openxmlformats.org/package/2006/digital-signature">
          <mdssi:Format>YYYY-MM-DDThh:mm:ssTZD</mdssi:Format>
          <mdssi:Value>2025-11-14T16:39:50Z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2025-11-14T16:39:50Z</xd:SigningTime>
          <xd:SigningCertificate>
            <xd:Cert>
              <xd:CertDigest>
                <DigestMethod Algorithm="http://www.w3.org/2001/04/xmlenc#sha256"/>
                <DigestValue>8RgV/Ji+rqNzoNGKnzK+PBuSIuPbbvCfjAuYs7Fi9Zo=</DigestValue>
              </xd:CertDigest>
              <xd:IssuerSerial>
                <X509IssuerName>C=PY, O=DOCUMENTA S.A., SERIALNUMBER=RUC80050172-1, CN=CA-DOCUMENTA S.A.</X509IssuerName>
                <X509SerialNumber>5013440787341097652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lObwtZkyj6ce+WLXYbFeJsjuJlqi/y7LjcbdfKPFsq0=</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ALe6aS+PebBonWwhq1ckL1chNtEPlxVdwfmXBm3a/ek=</DigestValue>
    </Reference>
  </SignedInfo>
  <SignatureValue>dEn4VTIOM/H1m4VJhhyQuO4OJzUie/vBo4LQrJJlecna+Z/ThYc4fk3A8MAOFlbClaJ2j2Os5cj8
9aT/LRgnVwLDaejUMtTZhLfS7ZbKkoalXx/rsbz8Cx6rW1l01lzLDGMHkjNdYUtv/I3xoszDADQ7
CpfitItXFXKmqgOM4Cb/ko+/3ZMgxL+j2iqn0PWK3woToRGBnEh6Qa/XtER71odo9I5o/DWwFM1l
zFDJZIMlbtRlQljyJjCxmd3hB1vk/TXw0hIomDnjCuInaPhQnomaOYcy60MYZ3zQaLgNp4ZkvK/o
6cWGSCSDwjz4JMe0FhDVi/4CPe5KU0IlXkh69w==</SignatureValue>
  <KeyInfo>
    <X509Data>
      <X509Certificate>MIIIhjCCBm6gAwIBAgIIRZNR1W/rurQwDQYJKoZIhvcNAQELBQAwWjEaMBgGA1UEAwwRQ0EtRE9DVU1FTlRBIFMuQS4xFjAUBgNVBAUTDVJVQzgwMDUwMTcyLTExFzAVBgNVBAoMDkRPQ1VNRU5UQSBTLkEuMQswCQYDVQQGEwJQWTAeFw0yNTA1MjAxNzUwMDBaFw0yNzA1MjAxNzUwMDBaMIG9MSUwIwYDVQQDDBxDRVNBUiBFU1RFQkFOIFBBUkVERVMgRlJBTkNPMRIwEAYDVQQFEwlDSTE0OTYwMDUxFjAUBgNVBCoMDUNFU0FSIEVTVEVCQU4xFzAVBgNVBAQMDlBBUkVERVMgRlJBTkNPMQswCQYDVQQLDAJGMjE1MDMGA1UECgwsQ0VSVElGSUNBRE8gQ1VBTElGSUNBRE8gREUgRklSTUEgRUxFQ1RST05JQ0ExCzAJBgNVBAYTAlBZMIIBIjANBgkqhkiG9w0BAQEFAAOCAQ8AMIIBCgKCAQEAqywgqmLVQX0USM1kCKkIYWC9FBxinnStL43FA82yflv5aZIASFvR7xwY5ki1zjMSlE3j/77pKJLvf0tlWTy+7/9Ixl4b4C0PPxdl62vAhlVoP7Qa2GV45n5jARb84GGFbTQ4wNKm8ZCRwa/BP3W3GfRfQZaw+pFvuq4aD0A9arjGFnmDl+4UV9TFUVFZIjHoVPmCec6KgzDV9yGzVgUAcI7B+eK2LjkYZ2LXpblQHpzizdaHSMlGxKsh6UhvVyOPyQ2zp5NdxYE8NMi2jXWgGoBKs/cm0oHPSoqh9BGIuh7cS6uQHcKT1/LxtKhUsCttQ0TCEZ17d07sp1Z3wr/XvwIDAQABo4ID6jCCA+YwDAYDVR0TAQH/BAIwADAfBgNVHSMEGDAWgBShPYUrzdgslh85AgyfUztY2JULezCBlAYIKwYBBQUHAQEEgYcwgYQwVQYIKwYBBQUHMAKGSWh0dHBzOi8vd3d3LmRpZ2l0by5jb20ucHkvdXBsb2Fkcy9jZXJ0aWZpY2Fkby1kb2N1bWVudGEtc2EtMTUzNTExNzc3MS5jcnQwKwYIKwYBBQUHMAGGH2h0dHBzOi8vd3d3LmRpZ2l0by5jb20ucHkvb2NzcC8wTQYDVR0RBEYwRIEWY3BhcmVkZXN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JpsCxSzZTiij22SbdbQfKlMtXp5MA4GA1UdDwEB/wQEAwIF4DANBgkqhkiG9w0BAQsFAAOCAgEADFlCQhcWwAb/SH+69n7EV+Qfg+VzXyyHi+cE2Een+gjnR6EY6CxP9C8eYNZ5GdXRR5y5yxve6GT1kvRqWGwbC6gttvOZkG/qSVVWFPabKulhyJiBVnUQjZcsIB8b+qDCeMgTdf3BhFHyh/iQKxY93U2dDxFeqdHgEHx3A7YIYd4w75Wc7jCS/mRGYZu55msoFy5znFJmgpTFk3ivsNxzhjCniF1T2JKLP3ke98zcy+1rSudfDR+MLdpwiaoo+j+hg2jX+EAboM0p5tjy/ddEE8jeKfISKKa/irIAHU+ZPZe6noGUrD/6WgFhaDqVqTLxp5yoEZSOaAvlR1O29RL1NvCj8GR+WtlPnznlJ0v///UDKeacmUm1SAiYM+dD2PzeWcLuw1xe0E08uON4dwRo72IOZ1DQ0mYayaoUXG7nAuDhWHkNacgI/IkAqNx2vgzxy3iNCjzxm8Q/P2CIvlDtbHgOGUo1co/HuCvPvk52BTTdoSsDcJ975a/mt9cleJR97fV4BdfkGur8cPheHp6sphoHzUOLHTKBH06Fsvb5l2tSRzMds3EXLxU6X11CudgoEM899D2jKh79iaBJW0/x7qHgvmo/kN/EmVbSass3MEf5tTK9al7lpmJNYZzeKcz1aiB0uV/LoMoQ2O8oCwfAoEJOy6TuWXdSe3hhAuLI7P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ZsM/9uYrCALzRkCmXlo5tDaRYGOsy+TcfmxelPjiJgY=</DigestValue>
      </Reference>
      <Reference URI="/xl/calcChain.xml?ContentType=application/vnd.openxmlformats-officedocument.spreadsheetml.calcChain+xml">
        <DigestMethod Algorithm="http://www.w3.org/2001/04/xmlenc#sha256"/>
        <DigestValue>+yqJUKve1O7ZvemeyRDr2uSVzPlPx4Pp5KyN0syw6wA=</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cSFr9m1yGacZmId1E2+uZcLWKT3K839QVb7y7aJGG2s=</DigestValue>
      </Reference>
      <Reference URI="/xl/printerSettings/printerSettings2.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0GQZciliuNJEwK4gPgOmTukwo0NIxeI47XAWVL/MYvI=</DigestValue>
      </Reference>
      <Reference URI="/xl/styles.xml?ContentType=application/vnd.openxmlformats-officedocument.spreadsheetml.styles+xml">
        <DigestMethod Algorithm="http://www.w3.org/2001/04/xmlenc#sha256"/>
        <DigestValue>dl3AMduydi0uAR5p+GTuF695jNdXsh8+XCJU3fun1sU=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GWwznbylhvUarXSo9pXqRJsaL6ziUCdNMDuNAujayDo=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8pIArFSVj0DQj/iXZaz5eTEQm4JdlmgvERkowuptmQs=</DigestValue>
      </Reference>
      <Reference URI="/xl/worksheets/sheet2.xml?ContentType=application/vnd.openxmlformats-officedocument.spreadsheetml.worksheet+xml">
        <DigestMethod Algorithm="http://www.w3.org/2001/04/xmlenc#sha256"/>
        <DigestValue>rUY+ac6pvdZ34f3GAm3umVu7Z9TzeN8NxsG+6uRcOzU=</DigestValue>
      </Reference>
      <Reference URI="/xl/worksheets/sheet3.xml?ContentType=application/vnd.openxmlformats-officedocument.spreadsheetml.worksheet+xml">
        <DigestMethod Algorithm="http://www.w3.org/2001/04/xmlenc#sha256"/>
        <DigestValue>Np1Ct4qwFu4vVvmdvhuWUPR7nRJ4D+MR4GhMsg/yyYo=</DigestValue>
      </Reference>
      <Reference URI="/xl/worksheets/sheet4.xml?ContentType=application/vnd.openxmlformats-officedocument.spreadsheetml.worksheet+xml">
        <DigestMethod Algorithm="http://www.w3.org/2001/04/xmlenc#sha256"/>
        <DigestValue>wH9TcPaK82jvE47T46sW6640kIs/vXSt5UfjGIpZsSw=</DigestValue>
      </Reference>
      <Reference URI="/xl/worksheets/sheet5.xml?ContentType=application/vnd.openxmlformats-officedocument.spreadsheetml.worksheet+xml">
        <DigestMethod Algorithm="http://www.w3.org/2001/04/xmlenc#sha256"/>
        <DigestValue>IHT4lILa1WO3t/F294+w3J3b5aZuK17j36RgBICsKcs=</DigestValue>
      </Reference>
    </Manifest>
    <SignatureProperties>
      <SignatureProperty Id="idSignatureTime" Target="#idPackageSignature">
        <mdssi:SignatureTime xmlns:mdssi="http://schemas.openxmlformats.org/package/2006/digital-signature">
          <mdssi:Format>YYYY-MM-DDThh:mm:ssTZD</mdssi:Format>
          <mdssi:Value>2025-11-14T16:42:38Z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2025-11-14T16:42:38Z</xd:SigningTime>
          <xd:SigningCertificate>
            <xd:Cert>
              <xd:CertDigest>
                <DigestMethod Algorithm="http://www.w3.org/2001/04/xmlenc#sha256"/>
                <DigestValue>8RgV/Ji+rqNzoNGKnzK+PBuSIuPbbvCfjAuYs7Fi9Zo=</DigestValue>
              </xd:CertDigest>
              <xd:IssuerSerial>
                <X509IssuerName>C=PY, O=DOCUMENTA S.A., SERIALNUMBER=RUC80050172-1, CN=CA-DOCUMENTA S.A.</X509IssuerName>
                <X509SerialNumber>5013440787341097652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yOC52gyTVqhTkGWymL5TIFut/cQorMrhABm786ziNh4=</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TsI7kMpUU44q+1AQ47jng/SuRtPWR0U81jWDDj/lpG4=</DigestValue>
    </Reference>
  </SignedInfo>
  <SignatureValue>VuDbBWazpoiLvYSZoulvvEwd+9yN+d59x1YC0TY6E6KcpxkRfkgi7xrZUo3gl58vPtNadO9w/qX+
PX4EmI/2+v4HxL4lyjNamBJoIH3S+tRKswSltb6dnjP1yvFif7ncMuikab4V3KIUccIMMB0G1mOb
68ZQ0oSaXG7bZomnN8gXpclxZswyeK8bXVYcuAI00RuYgi7pbgOcuKJl+4YFsFZpK1zW6YQJe4hf
lmLssDdR0nmXE71hHJoqulQAOdkYc9yGxJeWrei0tDnr8hQltOjiFdPv2G5WWxtfJUxyeZ3Vw/Pd
vUYjjeF4qtByOm0lafGUMwehtjj/ngpy7NpeZw==</SignatureValue>
  <KeyInfo>
    <X509Data>
      <X509Certificate>MIIIhjCCBm6gAwIBAgIIRZNR1W/rurQwDQYJKoZIhvcNAQELBQAwWjEaMBgGA1UEAwwRQ0EtRE9DVU1FTlRBIFMuQS4xFjAUBgNVBAUTDVJVQzgwMDUwMTcyLTExFzAVBgNVBAoMDkRPQ1VNRU5UQSBTLkEuMQswCQYDVQQGEwJQWTAeFw0yNTA1MjAxNzUwMDBaFw0yNzA1MjAxNzUwMDBaMIG9MSUwIwYDVQQDDBxDRVNBUiBFU1RFQkFOIFBBUkVERVMgRlJBTkNPMRIwEAYDVQQFEwlDSTE0OTYwMDUxFjAUBgNVBCoMDUNFU0FSIEVTVEVCQU4xFzAVBgNVBAQMDlBBUkVERVMgRlJBTkNPMQswCQYDVQQLDAJGMjE1MDMGA1UECgwsQ0VSVElGSUNBRE8gQ1VBTElGSUNBRE8gREUgRklSTUEgRUxFQ1RST05JQ0ExCzAJBgNVBAYTAlBZMIIBIjANBgkqhkiG9w0BAQEFAAOCAQ8AMIIBCgKCAQEAqywgqmLVQX0USM1kCKkIYWC9FBxinnStL43FA82yflv5aZIASFvR7xwY5ki1zjMSlE3j/77pKJLvf0tlWTy+7/9Ixl4b4C0PPxdl62vAhlVoP7Qa2GV45n5jARb84GGFbTQ4wNKm8ZCRwa/BP3W3GfRfQZaw+pFvuq4aD0A9arjGFnmDl+4UV9TFUVFZIjHoVPmCec6KgzDV9yGzVgUAcI7B+eK2LjkYZ2LXpblQHpzizdaHSMlGxKsh6UhvVyOPyQ2zp5NdxYE8NMi2jXWgGoBKs/cm0oHPSoqh9BGIuh7cS6uQHcKT1/LxtKhUsCttQ0TCEZ17d07sp1Z3wr/XvwIDAQABo4ID6jCCA+YwDAYDVR0TAQH/BAIwADAfBgNVHSMEGDAWgBShPYUrzdgslh85AgyfUztY2JULezCBlAYIKwYBBQUHAQEEgYcwgYQwVQYIKwYBBQUHMAKGSWh0dHBzOi8vd3d3LmRpZ2l0by5jb20ucHkvdXBsb2Fkcy9jZXJ0aWZpY2Fkby1kb2N1bWVudGEtc2EtMTUzNTExNzc3MS5jcnQwKwYIKwYBBQUHMAGGH2h0dHBzOi8vd3d3LmRpZ2l0by5jb20ucHkvb2NzcC8wTQYDVR0RBEYwRIEWY3BhcmVkZXN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JpsCxSzZTiij22SbdbQfKlMtXp5MA4GA1UdDwEB/wQEAwIF4DANBgkqhkiG9w0BAQsFAAOCAgEADFlCQhcWwAb/SH+69n7EV+Qfg+VzXyyHi+cE2Een+gjnR6EY6CxP9C8eYNZ5GdXRR5y5yxve6GT1kvRqWGwbC6gttvOZkG/qSVVWFPabKulhyJiBVnUQjZcsIB8b+qDCeMgTdf3BhFHyh/iQKxY93U2dDxFeqdHgEHx3A7YIYd4w75Wc7jCS/mRGYZu55msoFy5znFJmgpTFk3ivsNxzhjCniF1T2JKLP3ke98zcy+1rSudfDR+MLdpwiaoo+j+hg2jX+EAboM0p5tjy/ddEE8jeKfISKKa/irIAHU+ZPZe6noGUrD/6WgFhaDqVqTLxp5yoEZSOaAvlR1O29RL1NvCj8GR+WtlPnznlJ0v///UDKeacmUm1SAiYM+dD2PzeWcLuw1xe0E08uON4dwRo72IOZ1DQ0mYayaoUXG7nAuDhWHkNacgI/IkAqNx2vgzxy3iNCjzxm8Q/P2CIvlDtbHgOGUo1co/HuCvPvk52BTTdoSsDcJ975a/mt9cleJR97fV4BdfkGur8cPheHp6sphoHzUOLHTKBH06Fsvb5l2tSRzMds3EXLxU6X11CudgoEM899D2jKh79iaBJW0/x7qHgvmo/kN/EmVbSass3MEf5tTK9al7lpmJNYZzeKcz1aiB0uV/LoMoQ2O8oCwfAoEJOy6TuWXdSe3hhAuLI7P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ZsM/9uYrCALzRkCmXlo5tDaRYGOsy+TcfmxelPjiJgY=</DigestValue>
      </Reference>
      <Reference URI="/xl/calcChain.xml?ContentType=application/vnd.openxmlformats-officedocument.spreadsheetml.calcChain+xml">
        <DigestMethod Algorithm="http://www.w3.org/2001/04/xmlenc#sha256"/>
        <DigestValue>+yqJUKve1O7ZvemeyRDr2uSVzPlPx4Pp5KyN0syw6wA=</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cSFr9m1yGacZmId1E2+uZcLWKT3K839QVb7y7aJGG2s=</DigestValue>
      </Reference>
      <Reference URI="/xl/printerSettings/printerSettings2.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0GQZciliuNJEwK4gPgOmTukwo0NIxeI47XAWVL/MYvI=</DigestValue>
      </Reference>
      <Reference URI="/xl/styles.xml?ContentType=application/vnd.openxmlformats-officedocument.spreadsheetml.styles+xml">
        <DigestMethod Algorithm="http://www.w3.org/2001/04/xmlenc#sha256"/>
        <DigestValue>dl3AMduydi0uAR5p+GTuF695jNdXsh8+XCJU3fun1sU=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GWwznbylhvUarXSo9pXqRJsaL6ziUCdNMDuNAujayDo=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8pIArFSVj0DQj/iXZaz5eTEQm4JdlmgvERkowuptmQs=</DigestValue>
      </Reference>
      <Reference URI="/xl/worksheets/sheet2.xml?ContentType=application/vnd.openxmlformats-officedocument.spreadsheetml.worksheet+xml">
        <DigestMethod Algorithm="http://www.w3.org/2001/04/xmlenc#sha256"/>
        <DigestValue>rUY+ac6pvdZ34f3GAm3umVu7Z9TzeN8NxsG+6uRcOzU=</DigestValue>
      </Reference>
      <Reference URI="/xl/worksheets/sheet3.xml?ContentType=application/vnd.openxmlformats-officedocument.spreadsheetml.worksheet+xml">
        <DigestMethod Algorithm="http://www.w3.org/2001/04/xmlenc#sha256"/>
        <DigestValue>Np1Ct4qwFu4vVvmdvhuWUPR7nRJ4D+MR4GhMsg/yyYo=</DigestValue>
      </Reference>
      <Reference URI="/xl/worksheets/sheet4.xml?ContentType=application/vnd.openxmlformats-officedocument.spreadsheetml.worksheet+xml">
        <DigestMethod Algorithm="http://www.w3.org/2001/04/xmlenc#sha256"/>
        <DigestValue>wH9TcPaK82jvE47T46sW6640kIs/vXSt5UfjGIpZsSw=</DigestValue>
      </Reference>
      <Reference URI="/xl/worksheets/sheet5.xml?ContentType=application/vnd.openxmlformats-officedocument.spreadsheetml.worksheet+xml">
        <DigestMethod Algorithm="http://www.w3.org/2001/04/xmlenc#sha256"/>
        <DigestValue>IHT4lILa1WO3t/F294+w3J3b5aZuK17j36RgBICsKcs=</DigestValue>
      </Reference>
    </Manifest>
    <SignatureProperties>
      <SignatureProperty Id="idSignatureTime" Target="#idPackageSignature">
        <mdssi:SignatureTime xmlns:mdssi="http://schemas.openxmlformats.org/package/2006/digital-signature">
          <mdssi:Format>YYYY-MM-DDThh:mm:ssTZD</mdssi:Format>
          <mdssi:Value>2025-11-14T16:47:25Z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2025-11-14T16:47:25Z</xd:SigningTime>
          <xd:SigningCertificate>
            <xd:Cert>
              <xd:CertDigest>
                <DigestMethod Algorithm="http://www.w3.org/2001/04/xmlenc#sha256"/>
                <DigestValue>8RgV/Ji+rqNzoNGKnzK+PBuSIuPbbvCfjAuYs7Fi9Zo=</DigestValue>
              </xd:CertDigest>
              <xd:IssuerSerial>
                <X509IssuerName>C=PY, O=DOCUMENTA S.A., SERIALNUMBER=RUC80050172-1, CN=CA-DOCUMENTA S.A.</X509IssuerName>
                <X509SerialNumber>5013440787341097652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2" ma:contentTypeDescription="Crear nuevo documento." ma:contentTypeScope="" ma:versionID="40008dce94f2b7d070d43eca094a0645">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bf79da381996e43c69f043e012a749b8"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C33E7-A1BE-4739-92A4-D474FD9D3BD6}">
  <ds:schemaRefs>
    <ds:schemaRef ds:uri="http://schemas.microsoft.com/office/2006/documentManagement/types"/>
    <ds:schemaRef ds:uri="http://purl.org/dc/dcmitype/"/>
    <ds:schemaRef ds:uri="50cd21ce-157e-4cef-a9e1-719e8f6c805e"/>
    <ds:schemaRef ds:uri="http://schemas.microsoft.com/office/infopath/2007/PartnerControls"/>
    <ds:schemaRef ds:uri="http://purl.org/dc/elements/1.1/"/>
    <ds:schemaRef ds:uri="e22f4d1c-4a35-40b6-96d5-1a9c7e49af38"/>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61B9735-C2FE-4D4F-8BB2-D046F9A5EBF9}">
  <ds:schemaRefs>
    <ds:schemaRef ds:uri="http://schemas.microsoft.com/sharepoint/v3/contenttype/forms"/>
  </ds:schemaRefs>
</ds:datastoreItem>
</file>

<file path=customXml/itemProps3.xml><?xml version="1.0" encoding="utf-8"?>
<ds:datastoreItem xmlns:ds="http://schemas.openxmlformats.org/officeDocument/2006/customXml" ds:itemID="{22704276-2131-47D7-A2CA-EBF26DE806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EAN</vt:lpstr>
      <vt:lpstr>EIE</vt:lpstr>
      <vt:lpstr>EVA</vt:lpstr>
      <vt:lpstr>EFE</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2025-11-14T14:29:23Z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