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0" documentId="10_ncr:200_{AB53C7C5-808B-47DB-85CD-02B9939C8840}" xr6:coauthVersionLast="47" xr6:coauthVersionMax="47" xr10:uidLastSave="{00000000-0000-0000-0000-000000000000}"/>
  <bookViews>
    <workbookView xWindow="-120" yWindow="-120" windowWidth="29040" windowHeight="15720" tabRatio="914" activeTab="1" xr2:uid="{00000000-000D-0000-FFFF-FFFF00000000}"/>
  </bookViews>
  <sheets>
    <sheet name="EAN" sheetId="23" r:id="rId1"/>
    <sheet name="EIE" sheetId="24" r:id="rId2"/>
    <sheet name="EVA" sheetId="25" r:id="rId3"/>
    <sheet name="EFE" sheetId="26" r:id="rId4"/>
    <sheet name="NOTAS" sheetId="2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4" i="27" l="1"/>
  <c r="C184" i="27"/>
  <c r="D9" i="25"/>
  <c r="C9" i="25" s="1"/>
  <c r="I150" i="27"/>
  <c r="H150" i="27"/>
  <c r="G150" i="27"/>
  <c r="I139" i="27"/>
  <c r="H139" i="27"/>
  <c r="G139" i="27"/>
  <c r="E9" i="25" l="1"/>
  <c r="C264" i="27"/>
  <c r="D255" i="27"/>
  <c r="C255" i="27"/>
  <c r="D246" i="27"/>
  <c r="C246" i="27"/>
  <c r="D264" i="27"/>
  <c r="D212" i="27" l="1"/>
  <c r="C212" i="27"/>
  <c r="C226" i="27"/>
  <c r="D226" i="27"/>
  <c r="C183" i="27"/>
  <c r="D126" i="27" l="1"/>
  <c r="C126" i="27"/>
  <c r="C12" i="24" l="1"/>
  <c r="D21" i="23"/>
  <c r="C21" i="23"/>
  <c r="D12" i="24" l="1"/>
  <c r="C168" i="27"/>
  <c r="D198" i="27"/>
  <c r="C198" i="27"/>
  <c r="C18" i="26" l="1"/>
  <c r="D13" i="23" l="1"/>
  <c r="B132" i="27"/>
  <c r="B145" i="27"/>
  <c r="D18" i="26"/>
  <c r="D20" i="24"/>
  <c r="C20" i="24"/>
  <c r="D191" i="27"/>
  <c r="C191" i="27"/>
  <c r="D168" i="27" l="1"/>
  <c r="C13" i="23" l="1"/>
  <c r="C175" i="27" l="1"/>
  <c r="D22" i="26"/>
  <c r="C22" i="26"/>
  <c r="B2" i="24" l="1"/>
  <c r="B2" i="25" s="1"/>
  <c r="B2" i="26" s="1"/>
  <c r="D175" i="27" l="1"/>
  <c r="D205" i="27" l="1"/>
  <c r="C205" i="27"/>
  <c r="E93" i="27"/>
  <c r="D93" i="27"/>
  <c r="D91" i="27"/>
  <c r="D159" i="27"/>
  <c r="C159" i="27"/>
  <c r="C24" i="26" l="1"/>
  <c r="C21" i="24" l="1"/>
  <c r="D10" i="25" s="1"/>
  <c r="D7" i="26"/>
  <c r="C7" i="26"/>
  <c r="D11" i="25" l="1"/>
  <c r="B5" i="26"/>
  <c r="B4" i="24"/>
  <c r="B4" i="26" s="1"/>
  <c r="C11" i="25"/>
  <c r="E10" i="25" l="1"/>
  <c r="E12" i="25" s="1"/>
  <c r="D24" i="26"/>
  <c r="D21" i="24" l="1"/>
</calcChain>
</file>

<file path=xl/sharedStrings.xml><?xml version="1.0" encoding="utf-8"?>
<sst xmlns="http://schemas.openxmlformats.org/spreadsheetml/2006/main" count="260" uniqueCount="190">
  <si>
    <t>ACTIVO</t>
  </si>
  <si>
    <t>TOTAL ACTIVO BRUTO</t>
  </si>
  <si>
    <t>PASIVO</t>
  </si>
  <si>
    <t xml:space="preserve">TOTAL ACTIVO NETO </t>
  </si>
  <si>
    <t>CUOTAS PARTES EN CIRCULACIÓN</t>
  </si>
  <si>
    <t xml:space="preserve">VALOR CUOTA PARTE AL CIERRE </t>
  </si>
  <si>
    <t>INGRESO</t>
  </si>
  <si>
    <t>TOTAL INGRESOS</t>
  </si>
  <si>
    <t>EGRESOS</t>
  </si>
  <si>
    <t>Comisión por Administración</t>
  </si>
  <si>
    <t>TOTAL EGRESOS</t>
  </si>
  <si>
    <t>RESULTADO DEL EJERCICIO</t>
  </si>
  <si>
    <t>CUENTA</t>
  </si>
  <si>
    <t>APORTANTES</t>
  </si>
  <si>
    <t>RESULTADO</t>
  </si>
  <si>
    <t>SALDO AL INICIO</t>
  </si>
  <si>
    <t>MOVIMIENTO DEL PERÍODO</t>
  </si>
  <si>
    <t>Resultado del período</t>
  </si>
  <si>
    <t>SALDO AL FINAL DEL PERÍODO</t>
  </si>
  <si>
    <t>CONCEPTO</t>
  </si>
  <si>
    <t>Causas de las variaciones del efectivo</t>
  </si>
  <si>
    <t>Actividades Operativas</t>
  </si>
  <si>
    <t>Cambios en activos y pasivos operativos</t>
  </si>
  <si>
    <t>Flujo neto de efectivo generado por actividades operativas</t>
  </si>
  <si>
    <t>Actividades de financiación</t>
  </si>
  <si>
    <t>Flujo neto de efectivo generado por (utilizado) en actividades de financiación</t>
  </si>
  <si>
    <t>Saldo Final de efectivo</t>
  </si>
  <si>
    <t>Efectivo al inicio del periodo</t>
  </si>
  <si>
    <t>Comisiones pagadas</t>
  </si>
  <si>
    <t>Instrumento</t>
  </si>
  <si>
    <t>Sector</t>
  </si>
  <si>
    <t>País</t>
  </si>
  <si>
    <t>Fecha
Compra</t>
  </si>
  <si>
    <t>Moneda</t>
  </si>
  <si>
    <t>Monto</t>
  </si>
  <si>
    <t>Val. Compra</t>
  </si>
  <si>
    <t>Val. Contable</t>
  </si>
  <si>
    <t>TOTAL PASIVO</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</si>
  <si>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</si>
  <si>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</si>
  <si>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</si>
  <si>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</si>
  <si>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</si>
  <si>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</si>
  <si>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</si>
  <si>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</si>
  <si>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COMPOSICION DE LAS INVERSIONES DEL FONDO</t>
  </si>
  <si>
    <t>INDICE</t>
  </si>
  <si>
    <t>En Gs.</t>
  </si>
  <si>
    <t>(GUARANÍES)</t>
  </si>
  <si>
    <t>Prestamos</t>
  </si>
  <si>
    <t>Comité de Vigilancia</t>
  </si>
  <si>
    <t>Pago Proveedores</t>
  </si>
  <si>
    <t>Tipo de cambio comprador</t>
  </si>
  <si>
    <t xml:space="preserve">Tipo de cambio vendedor       </t>
  </si>
  <si>
    <t xml:space="preserve">    2.2) Entidad encargada de la Custodia</t>
  </si>
  <si>
    <t>3) Criterios Contables Aplicados</t>
  </si>
  <si>
    <t>a) Posición en Moneda Extranjera:</t>
  </si>
  <si>
    <t>b) Diferencia de Cambio en Moneda Extranjera:</t>
  </si>
  <si>
    <t>TOTAL</t>
  </si>
  <si>
    <t>MES</t>
  </si>
  <si>
    <t>VALOR CUOTA</t>
  </si>
  <si>
    <t>PATRIMONIO NETO DEL FONDO</t>
  </si>
  <si>
    <t>N° DE PARTICIPES</t>
  </si>
  <si>
    <t>ENERO</t>
  </si>
  <si>
    <t>FEBRERO</t>
  </si>
  <si>
    <t>MARZO</t>
  </si>
  <si>
    <t>4) Composición de las Cuentas</t>
  </si>
  <si>
    <t>CUENTAS</t>
  </si>
  <si>
    <t>Resultado por Tenencia</t>
  </si>
  <si>
    <t>Anticipo Financiero</t>
  </si>
  <si>
    <t>Inmobiliario</t>
  </si>
  <si>
    <t>Paraguay</t>
  </si>
  <si>
    <t>Gs</t>
  </si>
  <si>
    <t>TOTAL GENERAL</t>
  </si>
  <si>
    <t>Ada Bettina Sosa De Da Costa</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</si>
  <si>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</si>
  <si>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Banco Atlas S.A.</t>
  </si>
  <si>
    <t>Proyecto Residencial Orquídeas</t>
  </si>
  <si>
    <t>FONDO DE INVERSIÓN INMOBILIARIO ORQUIDEAS</t>
  </si>
  <si>
    <r>
      <t xml:space="preserve">El Fondo Orquídeas solo opera en moneda local, por eso no cuenta con reporte sobre </t>
    </r>
    <r>
      <rPr>
        <i/>
        <u/>
        <sz val="11"/>
        <color theme="1"/>
        <rFont val="Gantari"/>
      </rPr>
      <t>Posición en Moneda Extranjera.</t>
    </r>
  </si>
  <si>
    <r>
      <t xml:space="preserve">El Fondo Orquídeas mantiene sus operaciones exclusivamente en moneda local, razón por la cual no arroja saldo con </t>
    </r>
    <r>
      <rPr>
        <i/>
        <u/>
        <sz val="11"/>
        <color theme="1"/>
        <rFont val="Gantari"/>
      </rPr>
      <t>Diferencia de Cambio en Moneda Extranjera</t>
    </r>
  </si>
  <si>
    <t>Banco Zeta SAECA</t>
  </si>
  <si>
    <t>Anticipo a Proveedores</t>
  </si>
  <si>
    <t>La ADMINISTRADORA será responsable de la administración del FONDO DE INVERSIÓN INMOBILIARIO ORQUIDEAS, registrado en la CNV de conformidad con la Res. CNV N° 48 E/22 de fecha 14 de diciembre de 2022 y Certificado de Registro N.º 140_15122022 de fecha 15 de diciembre de 2022, modificado según Res. 29/2024 de fecha 11/07/2024 y Certificado de Registro N° 131_11072024 el cual se regirá por el
presente REGLAMENTO INTERNO y por las disposiciones legales pertinentes. El FONDO ha sido constituido como un patrimonio autónomo, cuyas operaciones se registran y contabilizan en forma separada de la ADMINISTRADORA.
El objeto del FONDO DE INVERSIÓN será invertir en el desarrollo, construcción, y venta de departamentos y casas enfocados al segmento de primera vivienda que califiquen para obtener financiamiento bancario en las condiciones de la AFD a través de crédito hipotecario o de garantía fiduciaria.
El FONDO obtendrá los ingresos y utilidades al vender los departamentos o casas construidas el cual debería ocurrir entre los meses 18 y 24 luego de la compra del terreno. La venta será definitiva y al contado. Este FONDO está dirigido a personas físicas y jurídicas interesadas en invertir en Guaraníes en el sector inmobiliario de primera vivienda para el segmento de la clase media.</t>
  </si>
  <si>
    <t>OTROS EGRESOS</t>
  </si>
  <si>
    <t>Luz, Agua y Telefono</t>
  </si>
  <si>
    <t>Papeles, Utiles e Impresos</t>
  </si>
  <si>
    <t>Gastos No Deducibles</t>
  </si>
  <si>
    <t>Servicio de Cobranza</t>
  </si>
  <si>
    <t>La comisión de administración aplicada es de 2% anual más IVA. Esta comisión se calcula diariamente sobre el total de activos bajo gestión y se paga mensualmente a la administradora, habitualmente el primer día hábil del mes posterior al cierre.</t>
  </si>
  <si>
    <t>31/12/2024</t>
  </si>
  <si>
    <t>IVA Crédito</t>
  </si>
  <si>
    <t>Ingresos Operativos</t>
  </si>
  <si>
    <t>Aumento en Inversiones / Inmobiliario</t>
  </si>
  <si>
    <t>Préstamo Banco Local</t>
  </si>
  <si>
    <t>Intereses a Pagar</t>
  </si>
  <si>
    <t>(-) Intereses a Devengar</t>
  </si>
  <si>
    <t>Comisión por Administración.</t>
  </si>
  <si>
    <t>Banco Continental SAECA</t>
  </si>
  <si>
    <t>Aumento (Disminución) en Otros Pasivos</t>
  </si>
  <si>
    <t>Ingresos a Realizar</t>
  </si>
  <si>
    <t>c) Gastos Operacionales y comisión de la Sociedad Administradora:</t>
  </si>
  <si>
    <t>2do. TRIMESTRE</t>
  </si>
  <si>
    <t>1er. TRIMESTRE</t>
  </si>
  <si>
    <t>ABRIL</t>
  </si>
  <si>
    <t>MAYO</t>
  </si>
  <si>
    <t>JUNIO</t>
  </si>
  <si>
    <t>Banco Itau S.A.</t>
  </si>
  <si>
    <t>Tipo de cambio BCP</t>
  </si>
  <si>
    <t>3er. TRIMESTRE</t>
  </si>
  <si>
    <t>AGOSTO</t>
  </si>
  <si>
    <t>JULIO</t>
  </si>
  <si>
    <t>SEPTIEMBRE</t>
  </si>
  <si>
    <t>Seguros a Devengar</t>
  </si>
  <si>
    <t>Expensas</t>
  </si>
  <si>
    <t>Panal Seguros SA</t>
  </si>
  <si>
    <t>Intereses Bancarios - Caja de Ahorro</t>
  </si>
  <si>
    <t>Departamentos terminados para la venta</t>
  </si>
  <si>
    <t>Estacionamientos terminados - Autos</t>
  </si>
  <si>
    <t>Estacionamientos terminados - Motos</t>
  </si>
  <si>
    <t>Bauleras terminadas para la venta</t>
  </si>
  <si>
    <t>INGENIA S.R.L</t>
  </si>
  <si>
    <t xml:space="preserve">Resultado por venta de Departamentos </t>
  </si>
  <si>
    <t>Correspondiente al 31/12/2025 comparativo con el periodo 31/12/2024</t>
  </si>
  <si>
    <t>TOTAL AL 31/12/2025</t>
  </si>
  <si>
    <t>Tipo de cambio único</t>
  </si>
  <si>
    <t>4TO. TRIMESTRE</t>
  </si>
  <si>
    <t>Fondo Disponible Gs.</t>
  </si>
  <si>
    <t>Gastos de Marketing</t>
  </si>
  <si>
    <t>Honorarios Profesionales</t>
  </si>
  <si>
    <t>Comité de Vigilacia</t>
  </si>
  <si>
    <r>
      <t xml:space="preserve">    </t>
    </r>
    <r>
      <rPr>
        <b/>
        <sz val="11"/>
        <color theme="1"/>
        <rFont val="Gantari"/>
      </rPr>
      <t xml:space="preserve">4.1) </t>
    </r>
    <r>
      <rPr>
        <b/>
        <u/>
        <sz val="11"/>
        <color theme="1"/>
        <rFont val="Gantari"/>
      </rPr>
      <t>Disponibilidades:</t>
    </r>
    <r>
      <rPr>
        <sz val="11"/>
        <color theme="1"/>
        <rFont val="Gantari"/>
      </rPr>
      <t xml:space="preserve"> Esta cuenta está compuesta por los saldos mantenidos en cuentas bancarias al cierre del ejercicio.</t>
    </r>
  </si>
  <si>
    <t>Administracion Nacional de Electricidad</t>
  </si>
  <si>
    <t>Ingenia S.R.L</t>
  </si>
  <si>
    <t>Multas y Recargos</t>
  </si>
  <si>
    <t>Manteniemiento por Aranceles BVA</t>
  </si>
  <si>
    <t>Seguros Pagados</t>
  </si>
  <si>
    <t>OTROS INGRESOS</t>
  </si>
  <si>
    <t>Ingresos Extraordinarios</t>
  </si>
  <si>
    <t>Comision Gestion Cobranza</t>
  </si>
  <si>
    <t>Tasas, Patentes e Impuestos</t>
  </si>
  <si>
    <t>Gastos de Consumición</t>
  </si>
  <si>
    <t>Gastos de Asamblea</t>
  </si>
  <si>
    <t>Gastos de Escribania</t>
  </si>
  <si>
    <t>Gastos de Fiscalizacion</t>
  </si>
  <si>
    <t>Mant. y Reparacion de Obra</t>
  </si>
  <si>
    <t>Gastos de Jardineria y Limpieza Exterior</t>
  </si>
  <si>
    <t>Gastos Amortizables</t>
  </si>
  <si>
    <t>Gasto de Muebles y Utiles</t>
  </si>
  <si>
    <t>Gasto de Instalaciones</t>
  </si>
  <si>
    <t>Intereses Terceros</t>
  </si>
  <si>
    <t>Intereses Bancarios</t>
  </si>
  <si>
    <t>Gastos Bancarios</t>
  </si>
  <si>
    <t>Cargos Diferidos</t>
  </si>
  <si>
    <r>
      <t>Disponibilidades</t>
    </r>
    <r>
      <rPr>
        <sz val="9"/>
        <color rgb="FF000000"/>
        <rFont val="Gantari"/>
      </rPr>
      <t xml:space="preserve"> </t>
    </r>
    <r>
      <rPr>
        <b/>
        <sz val="9"/>
        <color rgb="FF000000"/>
        <rFont val="Gantari"/>
      </rPr>
      <t>Nota 4.1</t>
    </r>
  </si>
  <si>
    <r>
      <t>Inversiones</t>
    </r>
    <r>
      <rPr>
        <sz val="9"/>
        <color rgb="FF000000"/>
        <rFont val="Gantari"/>
      </rPr>
      <t xml:space="preserve"> </t>
    </r>
    <r>
      <rPr>
        <b/>
        <sz val="9"/>
        <color rgb="FF000000"/>
        <rFont val="Gantari"/>
      </rPr>
      <t>Nota 4.2</t>
    </r>
  </si>
  <si>
    <r>
      <t>Otros Créditos</t>
    </r>
    <r>
      <rPr>
        <sz val="9"/>
        <color theme="1"/>
        <rFont val="Gantari"/>
      </rPr>
      <t xml:space="preserve"> </t>
    </r>
    <r>
      <rPr>
        <b/>
        <sz val="9"/>
        <color theme="1"/>
        <rFont val="Gantari"/>
      </rPr>
      <t>Nota 4.3</t>
    </r>
  </si>
  <si>
    <r>
      <t>Prestamos</t>
    </r>
    <r>
      <rPr>
        <sz val="9"/>
        <color rgb="FF000000"/>
        <rFont val="Gantari"/>
      </rPr>
      <t xml:space="preserve"> </t>
    </r>
    <r>
      <rPr>
        <b/>
        <sz val="9"/>
        <color rgb="FF000000"/>
        <rFont val="Gantari"/>
      </rPr>
      <t>Nota 4.4</t>
    </r>
  </si>
  <si>
    <r>
      <t>Acreedores por Operación</t>
    </r>
    <r>
      <rPr>
        <sz val="9"/>
        <color rgb="FF000000"/>
        <rFont val="Gantari"/>
      </rPr>
      <t xml:space="preserve"> </t>
    </r>
    <r>
      <rPr>
        <b/>
        <sz val="9"/>
        <color rgb="FF000000"/>
        <rFont val="Gantari"/>
      </rPr>
      <t>Nota 4.5</t>
    </r>
  </si>
  <si>
    <r>
      <t>Proveedores Locales</t>
    </r>
    <r>
      <rPr>
        <sz val="9"/>
        <color rgb="FF000000"/>
        <rFont val="Gantari"/>
      </rPr>
      <t xml:space="preserve"> </t>
    </r>
    <r>
      <rPr>
        <b/>
        <sz val="9"/>
        <color rgb="FF000000"/>
        <rFont val="Gantari"/>
      </rPr>
      <t>Nota 4.6</t>
    </r>
  </si>
  <si>
    <r>
      <t>Comisiones a pagar a la administradora</t>
    </r>
    <r>
      <rPr>
        <sz val="9"/>
        <color rgb="FF000000"/>
        <rFont val="Gantari"/>
      </rPr>
      <t xml:space="preserve"> </t>
    </r>
    <r>
      <rPr>
        <b/>
        <sz val="9"/>
        <color rgb="FF000000"/>
        <rFont val="Gantari"/>
      </rPr>
      <t>Nota 4.7</t>
    </r>
  </si>
  <si>
    <r>
      <t>Garantía de Buena Ejecución</t>
    </r>
    <r>
      <rPr>
        <sz val="9"/>
        <color rgb="FF000000"/>
        <rFont val="Gantari"/>
      </rPr>
      <t xml:space="preserve"> </t>
    </r>
    <r>
      <rPr>
        <b/>
        <sz val="9"/>
        <color rgb="FF000000"/>
        <rFont val="Gantari"/>
      </rPr>
      <t>Nota 4.8</t>
    </r>
  </si>
  <si>
    <t>De conformidad con la normativa vigente, los valores negociables y demás instrumentos financieros del Fondo deben ser depositados y custodiados en una entidad habilitada para tal efecto, siendo la Caja de Valores y Custodia de Paraguay S.A. (CAVAPY) la encargada de la guarda, registro y administración de dichos instrumentos.
Al cierre del período, el Fondo no mantiene inversiones en instrumentos financieros sujetos a custodia en CAVAPY.
El principal activo del Fondo está compuesto por bienes de naturaleza inmobiliaria, incluyendo terrenos, construcciones en curso y desarrollos destinados a la venta, cuya titularidad corresponde directamente al Fondo y se encuentra debidamente registrada en los registros públicos correspondientes.
En caso de que el Fondo incorpore en el futuro inversiones en valores negociables, las mismas serán mantenidas en custodia conforme a la normativa aplicable.</t>
  </si>
  <si>
    <t xml:space="preserve">Las transacciones en moneda extranjera son registradas en guaraníes a los tipos de cambio vigentes a la fecha de la transacción.
Para el reconocimiento de ingresos y gastos asociados a operaciones facturadas, el Fondo utiliza el tipo de cambio aplicado conforme a las disposiciones de la Dirección Nacional de Ingresos Tributarios (DNIT), el cual refleja el tipo de cambio de la transacción.
Por su parte, los activos y pasivos monetarios denominados en moneda extranjera son valuados al cierre de cada período utilizando el tipo de cambio de referencia publicado por el Banco Central del Paraguay (BCP), de conformidad con lo establecido en la Resolución N° 3/2024 del BCP.
Las diferencias de cambio resultantes son reconocidas en resultados del período. El período que cubre los Estados Contables es del 01 de enero al 31 de diciembre del 2025 de forma comparativa con el mismo periodo del año anterior. </t>
  </si>
  <si>
    <t>Los activos inmobiliarios del Fondo, que incluyen terrenos, construcciones en curso y costos asociados al desarrollo de proyectos, son reconocidos y medidos al costo.
El costo comprende el precio de adquisición del inmueble y todos los desembolsos directamente atribuibles al desarrollo, incluyendo costos de construcción, honorarios profesionales y otros gastos necesarios para dejar los activos en condiciones para su venta.
Dado que la intención del Fondo es la realización de estos activos mediante su venta en el curso normal de sus operaciones, los mismos no son clasificados como propiedades de inversión.
En consecuencia, dichos activos no son medidos a valor razonable, sino que se mantienen al costo, sujeto a evaluación de deterioro cuando existen indicios de que su valor en libros pudiera no ser recuperable.</t>
  </si>
  <si>
    <t>OCTUBRE</t>
  </si>
  <si>
    <t>NOVIEMBRE</t>
  </si>
  <si>
    <t>DICIEMBRE</t>
  </si>
  <si>
    <r>
      <t xml:space="preserve">_Información Estadística: </t>
    </r>
    <r>
      <rPr>
        <sz val="11"/>
        <color theme="1"/>
        <rFont val="Gantari"/>
      </rPr>
      <t>En cumplimiento de lo establecido en la normativa vigente, se presenta a continuación la información estadística del Fondo correspondiente al período, la cual incluye la evolución mensual del valor de la cuota parte, el patrimonio neto y el número de partícipes.
Durante el período, el Fondo ha transitado desde la etapa de desarrollo de sus inversiones hacia la fase de comercialización de las unidades inmobiliarias. En este contexto, los costos previamente activados durante la etapa de construcción han comenzado a ser imputados a resultados en función del avance en la venta de las unidades.
En consecuencia, la evolución del valor de la cuota parte y del patrimonio neto refleja el reconocimiento de dichos costos, el cual no ha sido acompañado en igual medida por ingresos provenientes de la venta de unidades durante el período. Por su parte, la cantidad de partícipes no presenta variaciones significativas.</t>
    </r>
  </si>
  <si>
    <t>%
De las Inversiones con Relac. al Activo del Fondo</t>
  </si>
  <si>
    <r>
      <t xml:space="preserve">    </t>
    </r>
    <r>
      <rPr>
        <b/>
        <sz val="11"/>
        <color theme="1"/>
        <rFont val="Gantari"/>
      </rPr>
      <t xml:space="preserve">4.3) </t>
    </r>
    <r>
      <rPr>
        <b/>
        <u/>
        <sz val="11"/>
        <color theme="1"/>
        <rFont val="Gantari"/>
      </rPr>
      <t>Otros Créditos</t>
    </r>
    <r>
      <rPr>
        <u/>
        <sz val="11"/>
        <color theme="1"/>
        <rFont val="Gantari"/>
      </rPr>
      <t>:</t>
    </r>
    <r>
      <rPr>
        <sz val="11"/>
        <color theme="1"/>
        <rFont val="Gantari"/>
      </rPr>
      <t xml:space="preserve"> Esta cuenta está compuesta por los saldos correspondientes a seguros pagados por adelantado pendientes de devengamiento y anticipos otorgados a proveedores por bienes y servicios a recibir en períodos posteriores.</t>
    </r>
  </si>
  <si>
    <r>
      <t xml:space="preserve">    </t>
    </r>
    <r>
      <rPr>
        <b/>
        <sz val="11"/>
        <color theme="1"/>
        <rFont val="Gantari"/>
      </rPr>
      <t xml:space="preserve">4.4) </t>
    </r>
    <r>
      <rPr>
        <b/>
        <u/>
        <sz val="11"/>
        <color theme="1"/>
        <rFont val="Gantari"/>
      </rPr>
      <t>Prestamos Bancarios:</t>
    </r>
    <r>
      <rPr>
        <sz val="11"/>
        <color theme="1"/>
        <rFont val="Gantari"/>
      </rPr>
      <t xml:space="preserve"> Esta cuenta está compuesta por las obligaciones contraídas con entidades financieras, correspondientes a préstamos obtenidos por el fondo, los cuales se encuentran registrados por el importe adeudado al cierre del ejercicio.</t>
    </r>
  </si>
  <si>
    <r>
      <t xml:space="preserve">    </t>
    </r>
    <r>
      <rPr>
        <b/>
        <sz val="11"/>
        <color theme="1"/>
        <rFont val="Gantari"/>
      </rPr>
      <t xml:space="preserve">4.5) </t>
    </r>
    <r>
      <rPr>
        <b/>
        <u/>
        <sz val="11"/>
        <color theme="1"/>
        <rFont val="Gantari"/>
      </rPr>
      <t>Acreedores por Operación:</t>
    </r>
    <r>
      <rPr>
        <sz val="11"/>
        <color theme="1"/>
        <rFont val="Gantari"/>
      </rPr>
      <t xml:space="preserve"> Esta cuenta está compuesta por las obligaciones a cargo del fondo originadas en el curso normal de sus operaciones, correspondientes a importes pendientes de pago al cierre del ejercicio.</t>
    </r>
  </si>
  <si>
    <r>
      <t xml:space="preserve">    </t>
    </r>
    <r>
      <rPr>
        <b/>
        <sz val="11"/>
        <color theme="1"/>
        <rFont val="Gantari"/>
      </rPr>
      <t xml:space="preserve">4.6) </t>
    </r>
    <r>
      <rPr>
        <b/>
        <u/>
        <sz val="11"/>
        <color theme="1"/>
        <rFont val="Gantari"/>
      </rPr>
      <t>Proveedores Locales</t>
    </r>
    <r>
      <rPr>
        <u/>
        <sz val="11"/>
        <color theme="1"/>
        <rFont val="Gantari"/>
      </rPr>
      <t>:</t>
    </r>
    <r>
      <rPr>
        <sz val="11"/>
        <color theme="1"/>
        <rFont val="Gantari"/>
      </rPr>
      <t xml:space="preserve"> Esta cuenta está compuesta por las obligaciones pendientes de pago a proveedores locales, originadas en la adquisición de bienes y servicios relacionados con las operaciones del fondo.</t>
    </r>
  </si>
  <si>
    <r>
      <t xml:space="preserve">    </t>
    </r>
    <r>
      <rPr>
        <b/>
        <sz val="11"/>
        <color theme="1"/>
        <rFont val="Gantari"/>
      </rPr>
      <t xml:space="preserve">4.7) </t>
    </r>
    <r>
      <rPr>
        <b/>
        <u/>
        <sz val="11"/>
        <color theme="1"/>
        <rFont val="Gantari"/>
      </rPr>
      <t>Comisión a Pagar a la Administradora</t>
    </r>
    <r>
      <rPr>
        <u/>
        <sz val="11"/>
        <color theme="1"/>
        <rFont val="Gantari"/>
      </rPr>
      <t>:</t>
    </r>
    <r>
      <rPr>
        <sz val="11"/>
        <color theme="1"/>
        <rFont val="Gantari"/>
      </rPr>
      <t xml:space="preserve"> Incluye las comisiones de administración devengadas y pendientes de pago a la sociedad administradora al cierre del ejercicio.</t>
    </r>
  </si>
  <si>
    <r>
      <t xml:space="preserve">    </t>
    </r>
    <r>
      <rPr>
        <b/>
        <sz val="11"/>
        <color theme="1"/>
        <rFont val="Gantari"/>
      </rPr>
      <t xml:space="preserve">4.8) Garantía de Buena Ejecución </t>
    </r>
    <r>
      <rPr>
        <u/>
        <sz val="11"/>
        <color theme="1"/>
        <rFont val="Gantari"/>
      </rPr>
      <t>:</t>
    </r>
    <r>
      <rPr>
        <sz val="11"/>
        <color theme="1"/>
        <rFont val="Gantari"/>
      </rPr>
      <t xml:space="preserve"> Esta cuenta está compuesta por las garantías constituidas en cumplimiento de obligaciones contractuales asumidas por el fondo, las cuales permanecerán vigentes hasta la finalización de las condiciones establecidas en los respectivos contratos.</t>
    </r>
  </si>
  <si>
    <r>
      <t xml:space="preserve">    </t>
    </r>
    <r>
      <rPr>
        <b/>
        <sz val="11"/>
        <color theme="1"/>
        <rFont val="Gantari"/>
      </rPr>
      <t xml:space="preserve">4.9) </t>
    </r>
    <r>
      <rPr>
        <b/>
        <u/>
        <sz val="11"/>
        <color theme="1"/>
        <rFont val="Gantari"/>
      </rPr>
      <t>Resultado por Tenencia de Inversiones</t>
    </r>
    <r>
      <rPr>
        <u/>
        <sz val="11"/>
        <color theme="1"/>
        <rFont val="Gantari"/>
      </rPr>
      <t>:</t>
    </r>
    <r>
      <rPr>
        <sz val="11"/>
        <color theme="1"/>
        <rFont val="Gantari"/>
      </rPr>
      <t xml:space="preserve"> Este saldo comprende los rendimientos generados por las inversiones de liquidez que posee el fondo durante el período reportado.</t>
    </r>
  </si>
  <si>
    <r>
      <t xml:space="preserve">Otros Ingresos </t>
    </r>
    <r>
      <rPr>
        <b/>
        <sz val="11"/>
        <color theme="1"/>
        <rFont val="Gantari"/>
      </rPr>
      <t>Nota 4.10</t>
    </r>
  </si>
  <si>
    <r>
      <t xml:space="preserve">Otros Egresos </t>
    </r>
    <r>
      <rPr>
        <b/>
        <sz val="11"/>
        <color theme="1"/>
        <rFont val="Gantari"/>
      </rPr>
      <t>Nota 4.10</t>
    </r>
  </si>
  <si>
    <r>
      <t xml:space="preserve">    </t>
    </r>
    <r>
      <rPr>
        <b/>
        <sz val="11"/>
        <color theme="1"/>
        <rFont val="Gantari"/>
      </rPr>
      <t xml:space="preserve">4.10) </t>
    </r>
    <r>
      <rPr>
        <b/>
        <u/>
        <sz val="11"/>
        <color theme="1"/>
        <rFont val="Gantari"/>
      </rPr>
      <t>Otros Ingresos / Otros Egresos</t>
    </r>
    <r>
      <rPr>
        <u/>
        <sz val="11"/>
        <color theme="1"/>
        <rFont val="Gantari"/>
      </rPr>
      <t>:</t>
    </r>
    <r>
      <rPr>
        <sz val="11"/>
        <color theme="1"/>
        <rFont val="Gantari"/>
      </rPr>
      <t xml:space="preserve"> Esta cuenta se compone por importes que no son parte de las operaciones ordinarias.</t>
    </r>
  </si>
  <si>
    <r>
      <t xml:space="preserve">Gastos Administrativos </t>
    </r>
    <r>
      <rPr>
        <b/>
        <sz val="11"/>
        <color theme="1"/>
        <rFont val="Gantari"/>
      </rPr>
      <t>Nota 4.11</t>
    </r>
  </si>
  <si>
    <r>
      <t xml:space="preserve">    </t>
    </r>
    <r>
      <rPr>
        <b/>
        <sz val="11"/>
        <color theme="1"/>
        <rFont val="Gantari"/>
      </rPr>
      <t xml:space="preserve">4.11) </t>
    </r>
    <r>
      <rPr>
        <b/>
        <u/>
        <sz val="11"/>
        <color theme="1"/>
        <rFont val="Gantari"/>
      </rPr>
      <t>Gastos Administrativos</t>
    </r>
    <r>
      <rPr>
        <u/>
        <sz val="11"/>
        <color theme="1"/>
        <rFont val="Gantari"/>
      </rPr>
      <t>:</t>
    </r>
    <r>
      <rPr>
        <sz val="11"/>
        <color theme="1"/>
        <rFont val="Gantari"/>
      </rPr>
      <t xml:space="preserve"> Esta cuenta comprende los gastos incurridos en la gestión y administración del fondo, necesarios para su funcionamiento, incluyendo honorarios, servicios contratados, tasas, impuestos y otros gastos de carácter administrativo devengados durante el ejercicio.</t>
    </r>
  </si>
  <si>
    <r>
      <t xml:space="preserve">Gastos Operativos </t>
    </r>
    <r>
      <rPr>
        <b/>
        <sz val="11"/>
        <color theme="1"/>
        <rFont val="Gantari"/>
      </rPr>
      <t>Nota 4.12</t>
    </r>
  </si>
  <si>
    <r>
      <t xml:space="preserve">    </t>
    </r>
    <r>
      <rPr>
        <b/>
        <sz val="11"/>
        <color theme="1"/>
        <rFont val="Gantari"/>
      </rPr>
      <t xml:space="preserve">4.12) </t>
    </r>
    <r>
      <rPr>
        <b/>
        <u/>
        <sz val="11"/>
        <color theme="1"/>
        <rFont val="Gantari"/>
      </rPr>
      <t>Gastos Operativos</t>
    </r>
    <r>
      <rPr>
        <u/>
        <sz val="11"/>
        <color theme="1"/>
        <rFont val="Gantari"/>
      </rPr>
      <t>:</t>
    </r>
    <r>
      <rPr>
        <sz val="11"/>
        <color theme="1"/>
        <rFont val="Gantari"/>
      </rPr>
      <t xml:space="preserve"> Esta cuenta incluye los gastos directamente relacionados con las actividades propias del fondo, necesarios para el desarrollo y mantenimiento de sus operaciones.</t>
    </r>
  </si>
  <si>
    <r>
      <t xml:space="preserve">    </t>
    </r>
    <r>
      <rPr>
        <b/>
        <sz val="11"/>
        <color theme="1"/>
        <rFont val="Gantari"/>
      </rPr>
      <t xml:space="preserve">4.13) </t>
    </r>
    <r>
      <rPr>
        <b/>
        <u/>
        <sz val="11"/>
        <color theme="1"/>
        <rFont val="Gantari"/>
      </rPr>
      <t xml:space="preserve">Gastos Financieros </t>
    </r>
    <r>
      <rPr>
        <u/>
        <sz val="11"/>
        <color theme="1"/>
        <rFont val="Gantari"/>
      </rPr>
      <t>:</t>
    </r>
    <r>
      <rPr>
        <sz val="11"/>
        <color theme="1"/>
        <rFont val="Gantari"/>
      </rPr>
      <t xml:space="preserve"> Esta cuenta comprende los gastos originados en la obtención y utilización de recursos financieros, incluyendo intereses, comisiones bancarias y otros cargos financieros devengados durante el ejercicio.</t>
    </r>
  </si>
  <si>
    <t>Las 4 Notas que acompañan son parte integrante de estos Estados Financieros</t>
  </si>
  <si>
    <r>
      <t>Resultado por tenencia de inversiones</t>
    </r>
    <r>
      <rPr>
        <b/>
        <sz val="11"/>
        <color theme="1"/>
        <rFont val="Gantari"/>
      </rPr>
      <t xml:space="preserve"> Nota 4.9</t>
    </r>
  </si>
  <si>
    <r>
      <rPr>
        <b/>
        <sz val="12.65"/>
        <color theme="1"/>
        <rFont val="Gantari"/>
      </rPr>
      <t xml:space="preserve">4.2) Inversiones:
</t>
    </r>
    <r>
      <rPr>
        <sz val="11"/>
        <color theme="1"/>
        <rFont val="Gantari"/>
      </rPr>
      <t xml:space="preserve"> Al inicio del ejercicio, el Fondo contaba con unidades inmobiliarias destinadas a la venta, compuestas por 75 estacionamientos, 12 espacios para motocicletas, 36 bauleras y 64 departamentos. Estas unidades incluyen tanto el área propia como la proporción correspondiente de áreas comunes, con superficies promedio de 16,43 m², 3,6 m², 1,61 m² y 101,09 m², respectivamente.
Durante el período, parte de dichas unidades fueron comercializadas en el marco del desarrollo del proyecto inmobiliario, manteniéndose al cierre del ejercicio un saldo de 62 estacionamientos, 12 espacios para motocicletas, 27 bauleras y 52 departamentos.
La variación entre las unidades iniciales y las disponibles al cierre corresponde a las ventas efectuadas durante el ejercicio.
Los bienes de cambio se encuentran valuados a su costo de construcción, incluyendo todos los costos directamente atribuibles al desarrollo del proyecto, así como otros costos necesarios para dejar los activos en condiciones de ser comercializados.</t>
    </r>
  </si>
  <si>
    <r>
      <t xml:space="preserve">Gastos Financieros </t>
    </r>
    <r>
      <rPr>
        <b/>
        <sz val="11"/>
        <color theme="1"/>
        <rFont val="Gantari"/>
      </rPr>
      <t>Nota 4.13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</si>
</sst>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_(* #,##0.00_);_(* \(#,##0.00\);_(* &quot;-&quot;??_);_(@_)"/>
    <numFmt numFmtId="168" formatCode="_(* #,##0.00_);_(* \(#,##0.00\);_(* &quot;-&quot;_);_(@_)"/>
    <numFmt numFmtId="169" formatCode="_(* #,##0_);_(* \(#,##0\);_(* &quot;-&quot;??_);_(@_)"/>
  </numFmts>
  <fonts count="29"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b/>
      <sz val="11"/>
      <color theme="1"/>
      <name val="Gantari"/>
    </font>
    <font>
      <u/>
      <sz val="11"/>
      <color theme="10"/>
      <name val="Gantari"/>
    </font>
    <font>
      <sz val="11"/>
      <name val="Gantari"/>
    </font>
    <font>
      <b/>
      <sz val="11"/>
      <name val="Gantari"/>
    </font>
    <font>
      <b/>
      <sz val="11"/>
      <color indexed="72"/>
      <name val="Gantari"/>
    </font>
    <font>
      <b/>
      <sz val="11"/>
      <color indexed="8"/>
      <name val="Gantari"/>
    </font>
    <font>
      <b/>
      <u/>
      <sz val="11"/>
      <color indexed="8"/>
      <name val="Gantari"/>
    </font>
    <font>
      <b/>
      <u/>
      <sz val="11"/>
      <color theme="1"/>
      <name val="Gantari"/>
    </font>
    <font>
      <i/>
      <u/>
      <sz val="11"/>
      <color theme="1"/>
      <name val="Gantari"/>
    </font>
    <font>
      <sz val="11"/>
      <color rgb="FF000000"/>
      <name val="Gantari"/>
    </font>
    <font>
      <u/>
      <sz val="11"/>
      <color theme="1"/>
      <name val="Gantari"/>
    </font>
    <font>
      <b/>
      <sz val="8"/>
      <color theme="1"/>
      <name val="Gantari"/>
    </font>
    <font>
      <b/>
      <sz val="11"/>
      <color rgb="FF000000"/>
      <name val="Gantari"/>
    </font>
    <font>
      <b/>
      <sz val="8"/>
      <color indexed="72"/>
      <name val="Gantari"/>
    </font>
    <font>
      <sz val="11"/>
      <color indexed="8"/>
      <name val="Gantari"/>
    </font>
    <font>
      <b/>
      <sz val="11"/>
      <color rgb="FFFF0000"/>
      <name val="Gantari"/>
    </font>
    <font>
      <sz val="9"/>
      <color rgb="FF000000"/>
      <name val="Gantari"/>
    </font>
    <font>
      <b/>
      <sz val="9"/>
      <color rgb="FF000000"/>
      <name val="Gantari"/>
    </font>
    <font>
      <sz val="9"/>
      <color theme="1"/>
      <name val="Gantari"/>
    </font>
    <font>
      <b/>
      <sz val="9"/>
      <color theme="1"/>
      <name val="Gantari"/>
    </font>
    <font>
      <b/>
      <sz val="12.65"/>
      <color theme="1"/>
      <name val="Gantari"/>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7"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cellStyleXfs>
  <cellXfs count="236">
    <xf numFmtId="0" fontId="0" fillId="0" borderId="0" xfId="0"/>
    <xf numFmtId="0" fontId="7" fillId="0" borderId="0" xfId="0" applyFont="1"/>
    <xf numFmtId="0" fontId="9" fillId="0" borderId="0" xfId="9" applyFont="1" applyAlignment="1">
      <alignment horizontal="left" vertical="top"/>
    </xf>
    <xf numFmtId="0" fontId="10" fillId="0" borderId="0" xfId="2" applyFont="1" applyAlignment="1">
      <alignment horizontal="left" vertical="top"/>
    </xf>
    <xf numFmtId="0" fontId="10" fillId="0" borderId="0" xfId="0" applyFont="1"/>
    <xf numFmtId="0" fontId="11" fillId="0" borderId="14" xfId="2" applyFont="1" applyBorder="1" applyAlignment="1">
      <alignment horizontal="centerContinuous" vertical="top"/>
    </xf>
    <xf numFmtId="0" fontId="12" fillId="0" borderId="5" xfId="2" applyFont="1" applyBorder="1" applyAlignment="1">
      <alignment horizontal="centerContinuous" vertical="top"/>
    </xf>
    <xf numFmtId="0" fontId="12" fillId="0" borderId="6" xfId="2" applyFont="1" applyBorder="1" applyAlignment="1">
      <alignment horizontal="centerContinuous" vertical="top"/>
    </xf>
    <xf numFmtId="0" fontId="12" fillId="0" borderId="7" xfId="2" applyFont="1" applyBorder="1" applyAlignment="1">
      <alignment horizontal="centerContinuous" vertical="top"/>
    </xf>
    <xf numFmtId="14" fontId="12" fillId="0" borderId="5" xfId="2" applyNumberFormat="1" applyFont="1" applyBorder="1" applyAlignment="1">
      <alignment horizontal="centerContinuous" vertical="top"/>
    </xf>
    <xf numFmtId="0" fontId="10" fillId="0" borderId="0" xfId="0" applyFont="1" applyAlignment="1">
      <alignment horizontal="center" vertical="center" wrapText="1"/>
    </xf>
    <xf numFmtId="0" fontId="12" fillId="0" borderId="1" xfId="2" applyFont="1" applyBorder="1" applyAlignment="1">
      <alignment horizontal="center" vertical="center" wrapText="1"/>
    </xf>
    <xf numFmtId="0" fontId="10" fillId="0" borderId="10" xfId="0" applyFont="1" applyBorder="1"/>
    <xf numFmtId="14" fontId="10" fillId="0" borderId="11" xfId="0" applyNumberFormat="1" applyFont="1" applyBorder="1"/>
    <xf numFmtId="41" fontId="10" fillId="0" borderId="11" xfId="1" applyFont="1" applyBorder="1" applyAlignment="1"/>
    <xf numFmtId="0" fontId="10" fillId="0" borderId="13" xfId="0" applyFont="1" applyBorder="1"/>
    <xf numFmtId="0" fontId="10" fillId="0" borderId="14" xfId="0" applyFont="1" applyBorder="1"/>
    <xf numFmtId="0" fontId="14" fillId="0" borderId="14" xfId="0" applyFont="1" applyBorder="1" applyAlignment="1">
      <alignment vertical="top"/>
    </xf>
    <xf numFmtId="41" fontId="13" fillId="0" borderId="14" xfId="1" applyFont="1" applyBorder="1" applyAlignment="1" applyProtection="1">
      <alignment horizontal="right" vertical="top"/>
    </xf>
    <xf numFmtId="0" fontId="9" fillId="0" borderId="0" xfId="9" applyFont="1"/>
    <xf numFmtId="0" fontId="8" fillId="0" borderId="0" xfId="0" applyFont="1" applyAlignment="1">
      <alignment horizontal="left" wrapText="1"/>
    </xf>
    <xf numFmtId="0" fontId="7" fillId="0" borderId="0" xfId="0" applyFont="1" applyAlignment="1">
      <alignment horizontal="left" vertical="top" wrapText="1"/>
    </xf>
    <xf numFmtId="0" fontId="8" fillId="0" borderId="0" xfId="0" applyFont="1" applyAlignment="1">
      <alignment horizontal="left" vertical="center" wrapText="1"/>
    </xf>
    <xf numFmtId="0" fontId="7" fillId="0" borderId="0" xfId="0" applyFont="1" applyAlignment="1">
      <alignment horizontal="left"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8" fillId="0" borderId="0" xfId="0" applyFont="1"/>
    <xf numFmtId="0" fontId="8" fillId="0" borderId="0" xfId="0" applyFont="1" applyAlignment="1">
      <alignment wrapText="1"/>
    </xf>
    <xf numFmtId="41" fontId="7" fillId="0" borderId="2" xfId="1" applyFont="1" applyBorder="1" applyAlignment="1">
      <alignment horizontal="center" vertical="center"/>
    </xf>
    <xf numFmtId="43" fontId="7" fillId="0" borderId="0" xfId="0" applyNumberFormat="1" applyFont="1"/>
    <xf numFmtId="41" fontId="8" fillId="0" borderId="1" xfId="1" applyFont="1" applyFill="1" applyBorder="1" applyAlignment="1">
      <alignment horizontal="center" vertical="center"/>
    </xf>
    <xf numFmtId="0" fontId="8" fillId="0" borderId="1" xfId="0" applyFont="1" applyBorder="1" applyAlignment="1">
      <alignment horizontal="center" vertical="center" wrapText="1"/>
    </xf>
    <xf numFmtId="0" fontId="7" fillId="0" borderId="10" xfId="0" applyFont="1" applyBorder="1"/>
    <xf numFmtId="0" fontId="7" fillId="0" borderId="8" xfId="0" applyFont="1" applyBorder="1"/>
    <xf numFmtId="0" fontId="7" fillId="0" borderId="13" xfId="0" applyFont="1" applyBorder="1"/>
    <xf numFmtId="41" fontId="17" fillId="0" borderId="4" xfId="1" applyFont="1" applyBorder="1" applyAlignment="1">
      <alignment horizontal="center" vertical="center"/>
    </xf>
    <xf numFmtId="0" fontId="7" fillId="0" borderId="2" xfId="0" applyFont="1" applyBorder="1"/>
    <xf numFmtId="0" fontId="7" fillId="0" borderId="3" xfId="0" applyFont="1" applyBorder="1"/>
    <xf numFmtId="0" fontId="7" fillId="0" borderId="4" xfId="0" applyFont="1" applyBorder="1"/>
    <xf numFmtId="41" fontId="7" fillId="0" borderId="2" xfId="1" applyFont="1" applyBorder="1"/>
    <xf numFmtId="41" fontId="7" fillId="0" borderId="3" xfId="1" applyFont="1" applyBorder="1"/>
    <xf numFmtId="41" fontId="7" fillId="0" borderId="4" xfId="1" applyFont="1" applyBorder="1"/>
    <xf numFmtId="0" fontId="8" fillId="0" borderId="2" xfId="0" applyFont="1" applyBorder="1" applyAlignment="1">
      <alignment horizontal="center" vertical="center"/>
    </xf>
    <xf numFmtId="41" fontId="7" fillId="0" borderId="2" xfId="1" applyFont="1" applyFill="1" applyBorder="1"/>
    <xf numFmtId="41" fontId="8" fillId="0" borderId="1" xfId="1" applyFont="1" applyFill="1" applyBorder="1"/>
    <xf numFmtId="0" fontId="8" fillId="0" borderId="0" xfId="0" applyFont="1" applyAlignment="1">
      <alignment horizontal="center" vertical="center"/>
    </xf>
    <xf numFmtId="165" fontId="8" fillId="0" borderId="0" xfId="1" applyNumberFormat="1" applyFont="1" applyFill="1" applyBorder="1"/>
    <xf numFmtId="41" fontId="7" fillId="0" borderId="0" xfId="0" applyNumberFormat="1" applyFont="1"/>
    <xf numFmtId="0" fontId="8" fillId="0" borderId="4" xfId="0" applyFont="1" applyBorder="1" applyAlignment="1">
      <alignment horizontal="center" vertical="center"/>
    </xf>
    <xf numFmtId="41" fontId="8" fillId="0" borderId="15" xfId="1" applyFont="1" applyBorder="1"/>
    <xf numFmtId="0" fontId="7" fillId="0" borderId="1" xfId="0" applyFont="1" applyBorder="1"/>
    <xf numFmtId="41" fontId="7" fillId="0" borderId="12" xfId="1" applyFont="1" applyBorder="1"/>
    <xf numFmtId="41" fontId="8" fillId="0" borderId="7" xfId="1" applyFont="1" applyBorder="1"/>
    <xf numFmtId="41" fontId="7" fillId="0" borderId="0" xfId="0" applyNumberFormat="1" applyFont="1" applyAlignment="1">
      <alignment horizontal="left" vertical="top" wrapText="1"/>
    </xf>
    <xf numFmtId="41" fontId="7" fillId="0" borderId="1" xfId="1" applyFont="1" applyBorder="1"/>
    <xf numFmtId="41" fontId="8" fillId="0" borderId="1" xfId="1" applyFont="1" applyBorder="1" applyAlignment="1">
      <alignment horizontal="center" vertical="center"/>
    </xf>
    <xf numFmtId="0" fontId="8" fillId="0" borderId="1" xfId="0" applyFont="1" applyBorder="1"/>
    <xf numFmtId="0" fontId="15" fillId="0" borderId="8" xfId="0" applyFont="1" applyBorder="1"/>
    <xf numFmtId="41" fontId="7" fillId="0" borderId="8" xfId="1" applyFont="1" applyBorder="1"/>
    <xf numFmtId="0" fontId="8" fillId="0" borderId="8" xfId="0" applyFont="1" applyBorder="1"/>
    <xf numFmtId="0" fontId="8" fillId="0" borderId="1" xfId="0" applyFont="1" applyBorder="1" applyAlignment="1">
      <alignment horizontal="left" vertical="center" wrapText="1"/>
    </xf>
    <xf numFmtId="0" fontId="8" fillId="0" borderId="1" xfId="0" applyFont="1" applyBorder="1" applyAlignment="1">
      <alignment horizontal="left" wrapText="1"/>
    </xf>
    <xf numFmtId="165" fontId="7" fillId="0" borderId="0" xfId="0" applyNumberFormat="1" applyFont="1"/>
    <xf numFmtId="0" fontId="19" fillId="0" borderId="0" xfId="0" applyFont="1" applyAlignment="1">
      <alignment horizontal="left"/>
    </xf>
    <xf numFmtId="41" fontId="7" fillId="0" borderId="0" xfId="1" applyFont="1"/>
    <xf numFmtId="0" fontId="8" fillId="0" borderId="1" xfId="0" applyFont="1" applyBorder="1" applyAlignment="1">
      <alignment horizontal="center"/>
    </xf>
    <xf numFmtId="14" fontId="8" fillId="0" borderId="1" xfId="0" applyNumberFormat="1" applyFont="1" applyBorder="1" applyAlignment="1">
      <alignment horizontal="center"/>
    </xf>
    <xf numFmtId="41" fontId="8" fillId="0" borderId="1" xfId="1" applyFont="1" applyBorder="1"/>
    <xf numFmtId="165" fontId="7" fillId="0" borderId="0" xfId="1" applyNumberFormat="1" applyFont="1"/>
    <xf numFmtId="0" fontId="8" fillId="0" borderId="2" xfId="0" applyFont="1" applyBorder="1"/>
    <xf numFmtId="41" fontId="7" fillId="0" borderId="3" xfId="1" applyFont="1" applyFill="1" applyBorder="1"/>
    <xf numFmtId="0" fontId="8" fillId="0" borderId="4" xfId="0" applyFont="1" applyBorder="1"/>
    <xf numFmtId="41" fontId="8" fillId="0" borderId="4" xfId="1" applyFont="1" applyBorder="1"/>
    <xf numFmtId="0" fontId="8" fillId="0" borderId="5" xfId="0" applyFont="1" applyBorder="1"/>
    <xf numFmtId="0" fontId="8" fillId="0" borderId="6" xfId="0" applyFont="1" applyBorder="1"/>
    <xf numFmtId="0" fontId="8" fillId="3" borderId="0" xfId="0" applyFont="1" applyFill="1" applyAlignment="1">
      <alignment horizontal="centerContinuous"/>
    </xf>
    <xf numFmtId="0" fontId="15" fillId="0" borderId="0" xfId="0" applyFont="1" applyAlignment="1">
      <alignment horizontal="centerContinuous"/>
    </xf>
    <xf numFmtId="0" fontId="8" fillId="0" borderId="0" xfId="0" applyFont="1" applyAlignment="1">
      <alignment horizontal="centerContinuous"/>
    </xf>
    <xf numFmtId="14" fontId="20" fillId="2" borderId="0" xfId="0" applyNumberFormat="1" applyFont="1" applyFill="1" applyAlignment="1">
      <alignment horizontal="center" vertical="center"/>
    </xf>
    <xf numFmtId="41" fontId="17" fillId="2" borderId="0" xfId="1" applyFont="1" applyFill="1" applyAlignment="1">
      <alignment horizontal="center" vertical="center"/>
    </xf>
    <xf numFmtId="0" fontId="17" fillId="2" borderId="3" xfId="0" applyFont="1" applyFill="1" applyBorder="1" applyAlignment="1">
      <alignment vertical="center"/>
    </xf>
    <xf numFmtId="0" fontId="20" fillId="2" borderId="1" xfId="0" applyFont="1" applyFill="1" applyBorder="1" applyAlignment="1">
      <alignment vertical="center"/>
    </xf>
    <xf numFmtId="41" fontId="20" fillId="2" borderId="1" xfId="0" applyNumberFormat="1" applyFont="1" applyFill="1" applyBorder="1" applyAlignment="1">
      <alignment vertical="center"/>
    </xf>
    <xf numFmtId="41" fontId="20" fillId="2" borderId="0" xfId="1" applyFont="1" applyFill="1" applyAlignment="1">
      <alignment horizontal="center" vertical="center"/>
    </xf>
    <xf numFmtId="0" fontId="17" fillId="2" borderId="3" xfId="0" applyFont="1" applyFill="1" applyBorder="1" applyAlignment="1">
      <alignment horizontal="left" vertical="center"/>
    </xf>
    <xf numFmtId="164" fontId="20" fillId="2" borderId="0" xfId="1" applyNumberFormat="1" applyFont="1" applyFill="1" applyAlignment="1">
      <alignment horizontal="center" vertical="center"/>
    </xf>
    <xf numFmtId="3" fontId="21" fillId="0" borderId="0" xfId="0" applyNumberFormat="1" applyFont="1" applyAlignment="1">
      <alignment vertical="top"/>
    </xf>
    <xf numFmtId="164" fontId="7" fillId="0" borderId="0" xfId="1" applyNumberFormat="1" applyFont="1"/>
    <xf numFmtId="166" fontId="7" fillId="0" borderId="0" xfId="0" applyNumberFormat="1" applyFont="1"/>
    <xf numFmtId="0" fontId="8" fillId="0" borderId="10" xfId="0" applyFont="1" applyBorder="1"/>
    <xf numFmtId="0" fontId="8" fillId="0" borderId="7" xfId="0" applyFont="1" applyBorder="1"/>
    <xf numFmtId="41" fontId="7" fillId="0" borderId="9" xfId="1" applyFont="1" applyBorder="1" applyAlignment="1">
      <alignment horizontal="center" vertical="center"/>
    </xf>
    <xf numFmtId="41" fontId="7" fillId="0" borderId="3" xfId="1" applyFont="1" applyBorder="1" applyAlignment="1">
      <alignment horizontal="center" vertical="center"/>
    </xf>
    <xf numFmtId="41" fontId="7" fillId="0" borderId="15" xfId="1" applyFont="1" applyBorder="1" applyAlignment="1">
      <alignment horizontal="center" vertical="center"/>
    </xf>
    <xf numFmtId="41" fontId="7" fillId="0" borderId="4" xfId="1" applyFont="1" applyBorder="1" applyAlignment="1">
      <alignment horizontal="center" vertical="center"/>
    </xf>
    <xf numFmtId="14" fontId="10" fillId="0" borderId="14" xfId="0" applyNumberFormat="1" applyFont="1" applyBorder="1"/>
    <xf numFmtId="41" fontId="8" fillId="0" borderId="7" xfId="1" applyFont="1" applyFill="1" applyBorder="1"/>
    <xf numFmtId="14" fontId="8" fillId="0" borderId="2" xfId="0" applyNumberFormat="1" applyFont="1" applyBorder="1" applyAlignment="1">
      <alignment horizontal="center" vertical="center"/>
    </xf>
    <xf numFmtId="41" fontId="17" fillId="0" borderId="0" xfId="1" applyFont="1" applyBorder="1" applyAlignment="1">
      <alignment horizontal="center" vertical="center"/>
    </xf>
    <xf numFmtId="41" fontId="7" fillId="0" borderId="0" xfId="1" applyFont="1" applyBorder="1" applyAlignment="1">
      <alignment horizontal="center" vertical="center"/>
    </xf>
    <xf numFmtId="0" fontId="17" fillId="0" borderId="10"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center" vertical="top"/>
    </xf>
    <xf numFmtId="0" fontId="22" fillId="0" borderId="11" xfId="0" applyFont="1" applyBorder="1" applyAlignment="1">
      <alignment vertical="top"/>
    </xf>
    <xf numFmtId="41" fontId="22" fillId="0" borderId="11" xfId="1" applyFont="1" applyBorder="1" applyAlignment="1">
      <alignment horizontal="right" vertical="top"/>
    </xf>
    <xf numFmtId="0" fontId="22" fillId="0" borderId="13" xfId="0" applyFont="1" applyBorder="1" applyAlignment="1">
      <alignment horizontal="left" vertical="top"/>
    </xf>
    <xf numFmtId="0" fontId="22" fillId="0" borderId="14" xfId="0" applyFont="1" applyBorder="1" applyAlignment="1">
      <alignment horizontal="center" vertical="top"/>
    </xf>
    <xf numFmtId="0" fontId="22" fillId="0" borderId="14" xfId="0" applyFont="1" applyBorder="1" applyAlignment="1">
      <alignment vertical="top"/>
    </xf>
    <xf numFmtId="41" fontId="22" fillId="0" borderId="14" xfId="1" applyFont="1" applyBorder="1" applyAlignment="1">
      <alignment horizontal="right" vertical="top"/>
    </xf>
    <xf numFmtId="41" fontId="17" fillId="2" borderId="0" xfId="1" applyFont="1" applyFill="1" applyBorder="1" applyAlignment="1">
      <alignment horizontal="center" vertical="center"/>
    </xf>
    <xf numFmtId="0" fontId="20" fillId="2" borderId="2" xfId="0" applyFont="1" applyFill="1" applyBorder="1" applyAlignment="1">
      <alignment horizontal="center" vertical="center"/>
    </xf>
    <xf numFmtId="14" fontId="20" fillId="2" borderId="2" xfId="0" applyNumberFormat="1" applyFont="1" applyFill="1" applyBorder="1" applyAlignment="1">
      <alignment horizontal="center" vertical="center"/>
    </xf>
    <xf numFmtId="0" fontId="20" fillId="2" borderId="4" xfId="0" applyFont="1" applyFill="1" applyBorder="1" applyAlignment="1">
      <alignment vertical="center"/>
    </xf>
    <xf numFmtId="41" fontId="20" fillId="2" borderId="4" xfId="0" applyNumberFormat="1" applyFont="1" applyFill="1" applyBorder="1" applyAlignment="1">
      <alignment vertical="center"/>
    </xf>
    <xf numFmtId="41" fontId="20" fillId="0" borderId="4" xfId="0" applyNumberFormat="1" applyFont="1" applyBorder="1" applyAlignment="1">
      <alignment vertical="center"/>
    </xf>
    <xf numFmtId="0" fontId="17" fillId="2" borderId="10" xfId="0" applyFont="1" applyFill="1" applyBorder="1" applyAlignment="1">
      <alignment vertical="center"/>
    </xf>
    <xf numFmtId="0" fontId="17" fillId="2" borderId="8" xfId="0" applyFont="1" applyFill="1" applyBorder="1" applyAlignment="1">
      <alignment vertical="center"/>
    </xf>
    <xf numFmtId="41" fontId="10" fillId="0" borderId="14" xfId="1" applyFont="1" applyBorder="1" applyAlignment="1"/>
    <xf numFmtId="41" fontId="7" fillId="0" borderId="2" xfId="0" applyNumberFormat="1" applyFont="1" applyBorder="1" applyAlignment="1">
      <alignment horizontal="left" vertical="top"/>
    </xf>
    <xf numFmtId="41" fontId="7" fillId="0" borderId="3" xfId="0" applyNumberFormat="1" applyFont="1" applyBorder="1" applyAlignment="1">
      <alignment horizontal="left" vertical="top"/>
    </xf>
    <xf numFmtId="0" fontId="7" fillId="0" borderId="8" xfId="0" applyFont="1" applyBorder="1" applyAlignment="1">
      <alignment horizontal="left" vertical="top"/>
    </xf>
    <xf numFmtId="165" fontId="8" fillId="0" borderId="0" xfId="1" applyNumberFormat="1" applyFont="1" applyBorder="1"/>
    <xf numFmtId="41" fontId="17" fillId="2" borderId="10" xfId="1" applyFont="1" applyFill="1" applyBorder="1" applyAlignment="1">
      <alignment vertical="center"/>
    </xf>
    <xf numFmtId="41" fontId="17" fillId="0" borderId="2" xfId="1" applyFont="1" applyFill="1" applyBorder="1" applyAlignment="1">
      <alignment horizontal="center" vertical="center"/>
    </xf>
    <xf numFmtId="41" fontId="17" fillId="2" borderId="8" xfId="1" applyFont="1" applyFill="1" applyBorder="1" applyAlignment="1">
      <alignment vertical="center"/>
    </xf>
    <xf numFmtId="41" fontId="17" fillId="0" borderId="3" xfId="1" applyFont="1" applyFill="1" applyBorder="1" applyAlignment="1">
      <alignment horizontal="center" vertical="center"/>
    </xf>
    <xf numFmtId="41" fontId="20" fillId="0" borderId="1" xfId="1" applyFont="1" applyFill="1" applyBorder="1" applyAlignment="1">
      <alignment horizontal="center" vertical="center"/>
    </xf>
    <xf numFmtId="41" fontId="17" fillId="2" borderId="2" xfId="1" applyFont="1" applyFill="1" applyBorder="1" applyAlignment="1">
      <alignment vertical="center"/>
    </xf>
    <xf numFmtId="41" fontId="17" fillId="2" borderId="3" xfId="1" applyFont="1" applyFill="1" applyBorder="1" applyAlignment="1">
      <alignment vertical="center"/>
    </xf>
    <xf numFmtId="41" fontId="20" fillId="2" borderId="1" xfId="1" applyFont="1" applyFill="1" applyBorder="1" applyAlignment="1">
      <alignment vertical="center"/>
    </xf>
    <xf numFmtId="41" fontId="8" fillId="0" borderId="6" xfId="1" applyFont="1" applyBorder="1"/>
    <xf numFmtId="10" fontId="22" fillId="0" borderId="15" xfId="10" applyNumberFormat="1" applyFont="1" applyBorder="1" applyAlignment="1" applyProtection="1">
      <alignment vertical="top"/>
    </xf>
    <xf numFmtId="41" fontId="7" fillId="0" borderId="11" xfId="1" applyFont="1" applyBorder="1" applyAlignment="1">
      <alignment horizontal="center" vertical="center"/>
    </xf>
    <xf numFmtId="41" fontId="7" fillId="0" borderId="14" xfId="1" applyFont="1" applyBorder="1" applyAlignment="1">
      <alignment horizontal="center" vertical="center"/>
    </xf>
    <xf numFmtId="41" fontId="17" fillId="0" borderId="2" xfId="1" applyFont="1" applyBorder="1" applyAlignment="1">
      <alignment horizontal="center" vertical="center"/>
    </xf>
    <xf numFmtId="41" fontId="17" fillId="0" borderId="3" xfId="1" applyFont="1" applyBorder="1" applyAlignment="1">
      <alignment horizontal="center" vertical="center"/>
    </xf>
    <xf numFmtId="0" fontId="17" fillId="0" borderId="8" xfId="0" applyFont="1" applyBorder="1" applyAlignment="1">
      <alignment horizontal="left" vertical="top"/>
    </xf>
    <xf numFmtId="41" fontId="7" fillId="0" borderId="9" xfId="1" applyFont="1" applyFill="1" applyBorder="1"/>
    <xf numFmtId="0" fontId="7" fillId="0" borderId="8" xfId="0" applyFont="1" applyBorder="1" applyAlignment="1">
      <alignment horizontal="left" vertical="center"/>
    </xf>
    <xf numFmtId="0" fontId="8" fillId="0" borderId="0" xfId="0" applyFont="1" applyAlignment="1">
      <alignment horizontal="left" vertical="center"/>
    </xf>
    <xf numFmtId="168" fontId="7" fillId="0" borderId="0" xfId="1" applyNumberFormat="1" applyFont="1" applyBorder="1" applyAlignment="1">
      <alignment horizontal="center"/>
    </xf>
    <xf numFmtId="0" fontId="8"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168" fontId="7" fillId="0" borderId="1" xfId="1" applyNumberFormat="1" applyFont="1" applyBorder="1" applyAlignment="1">
      <alignment horizontal="center"/>
    </xf>
    <xf numFmtId="0" fontId="12" fillId="0" borderId="1" xfId="2" applyFont="1" applyBorder="1" applyAlignment="1">
      <alignment horizontal="centerContinuous" vertical="top"/>
    </xf>
    <xf numFmtId="41" fontId="7" fillId="0" borderId="10" xfId="1" applyFont="1" applyBorder="1"/>
    <xf numFmtId="41" fontId="7" fillId="0" borderId="8" xfId="1" applyFont="1" applyBorder="1" applyAlignment="1">
      <alignment horizontal="left"/>
    </xf>
    <xf numFmtId="41" fontId="7" fillId="0" borderId="13" xfId="1" applyFont="1" applyBorder="1"/>
    <xf numFmtId="0" fontId="7" fillId="0" borderId="10" xfId="0" applyFont="1" applyBorder="1" applyAlignment="1">
      <alignment horizontal="left" vertical="top"/>
    </xf>
    <xf numFmtId="41" fontId="7" fillId="0" borderId="12" xfId="0" applyNumberFormat="1" applyFont="1" applyBorder="1" applyAlignment="1">
      <alignment horizontal="left" vertical="top"/>
    </xf>
    <xf numFmtId="41" fontId="7" fillId="0" borderId="9" xfId="0" applyNumberFormat="1" applyFont="1" applyBorder="1" applyAlignment="1">
      <alignment horizontal="left" vertical="top"/>
    </xf>
    <xf numFmtId="41" fontId="23" fillId="0" borderId="0" xfId="1" applyFont="1" applyAlignment="1">
      <alignment horizontal="left" vertical="top" wrapText="1"/>
    </xf>
    <xf numFmtId="0" fontId="22" fillId="0" borderId="8" xfId="0" applyFont="1" applyBorder="1" applyAlignment="1">
      <alignment horizontal="left" vertical="top"/>
    </xf>
    <xf numFmtId="0" fontId="22" fillId="0" borderId="0" xfId="0" applyFont="1" applyAlignment="1">
      <alignment horizontal="center" vertical="top"/>
    </xf>
    <xf numFmtId="0" fontId="22" fillId="0" borderId="0" xfId="0" applyFont="1" applyAlignment="1">
      <alignment vertical="top"/>
    </xf>
    <xf numFmtId="14" fontId="10" fillId="0" borderId="0" xfId="0" applyNumberFormat="1" applyFont="1"/>
    <xf numFmtId="41" fontId="22" fillId="0" borderId="0" xfId="1" applyFont="1" applyBorder="1" applyAlignment="1">
      <alignment horizontal="right" vertical="top"/>
    </xf>
    <xf numFmtId="41" fontId="10" fillId="0" borderId="0" xfId="1" applyFont="1" applyBorder="1" applyAlignment="1"/>
    <xf numFmtId="41" fontId="10" fillId="0" borderId="12" xfId="1" applyFont="1" applyBorder="1" applyAlignment="1"/>
    <xf numFmtId="41" fontId="10" fillId="0" borderId="9" xfId="1" applyFont="1" applyBorder="1" applyAlignment="1"/>
    <xf numFmtId="41" fontId="10" fillId="0" borderId="15" xfId="1" applyFont="1" applyBorder="1" applyAlignment="1"/>
    <xf numFmtId="0" fontId="17" fillId="0" borderId="2" xfId="0" applyFont="1" applyBorder="1" applyAlignment="1">
      <alignment vertical="center"/>
    </xf>
    <xf numFmtId="10" fontId="22" fillId="0" borderId="12" xfId="10" applyNumberFormat="1" applyFont="1" applyFill="1" applyBorder="1" applyAlignment="1" applyProtection="1">
      <alignment vertical="top"/>
    </xf>
    <xf numFmtId="0" fontId="10" fillId="0" borderId="11" xfId="0" applyFont="1" applyBorder="1" applyAlignment="1">
      <alignment horizontal="center"/>
    </xf>
    <xf numFmtId="41" fontId="20" fillId="0" borderId="1" xfId="0" applyNumberFormat="1" applyFont="1" applyBorder="1" applyAlignment="1">
      <alignment vertical="center"/>
    </xf>
    <xf numFmtId="41" fontId="7" fillId="0" borderId="10" xfId="1" applyFont="1" applyFill="1" applyBorder="1" applyAlignment="1">
      <alignment horizontal="center" vertical="center"/>
    </xf>
    <xf numFmtId="41" fontId="7" fillId="0" borderId="2" xfId="1" applyFont="1" applyFill="1" applyBorder="1" applyAlignment="1">
      <alignment horizontal="center" vertical="center"/>
    </xf>
    <xf numFmtId="41" fontId="7" fillId="0" borderId="2" xfId="1" applyFont="1" applyFill="1" applyBorder="1" applyAlignment="1">
      <alignment vertical="center"/>
    </xf>
    <xf numFmtId="41" fontId="7" fillId="0" borderId="8" xfId="1" applyFont="1" applyFill="1" applyBorder="1" applyAlignment="1">
      <alignment horizontal="center" vertical="center"/>
    </xf>
    <xf numFmtId="41" fontId="7" fillId="0" borderId="3" xfId="1" applyFont="1" applyFill="1" applyBorder="1" applyAlignment="1">
      <alignment horizontal="center" vertical="center"/>
    </xf>
    <xf numFmtId="41" fontId="7" fillId="0" borderId="3" xfId="1" applyFont="1" applyFill="1" applyBorder="1" applyAlignment="1">
      <alignment vertical="center"/>
    </xf>
    <xf numFmtId="41" fontId="17" fillId="0" borderId="13" xfId="1" applyFont="1" applyFill="1" applyBorder="1" applyAlignment="1">
      <alignment horizontal="center" vertical="center"/>
    </xf>
    <xf numFmtId="41" fontId="7" fillId="0" borderId="4" xfId="1" applyFont="1" applyFill="1" applyBorder="1" applyAlignment="1">
      <alignment horizontal="center" vertical="center"/>
    </xf>
    <xf numFmtId="41" fontId="7" fillId="0" borderId="4" xfId="1" applyFont="1" applyFill="1" applyBorder="1" applyAlignment="1">
      <alignment vertical="center"/>
    </xf>
    <xf numFmtId="41" fontId="8" fillId="0" borderId="5" xfId="0" applyNumberFormat="1" applyFont="1" applyBorder="1" applyAlignment="1">
      <alignment horizontal="left" vertical="top" wrapText="1"/>
    </xf>
    <xf numFmtId="41" fontId="8" fillId="0" borderId="1" xfId="0" applyNumberFormat="1" applyFont="1" applyBorder="1" applyAlignment="1">
      <alignment horizontal="left" vertical="top" wrapText="1"/>
    </xf>
    <xf numFmtId="0" fontId="7" fillId="0" borderId="0" xfId="0" applyFont="1" applyAlignment="1">
      <alignment wrapText="1"/>
    </xf>
    <xf numFmtId="41" fontId="8" fillId="0" borderId="4" xfId="1" applyFont="1" applyBorder="1" applyAlignment="1">
      <alignment horizontal="center" vertical="center"/>
    </xf>
    <xf numFmtId="41" fontId="7" fillId="0" borderId="15" xfId="1" applyFont="1" applyBorder="1"/>
    <xf numFmtId="41" fontId="10" fillId="0" borderId="0" xfId="0" applyNumberFormat="1" applyFont="1"/>
    <xf numFmtId="41" fontId="8" fillId="0" borderId="0" xfId="1" applyFont="1" applyBorder="1"/>
    <xf numFmtId="41" fontId="7" fillId="0" borderId="9" xfId="1" applyFont="1" applyBorder="1"/>
    <xf numFmtId="14" fontId="8" fillId="0" borderId="12" xfId="0" applyNumberFormat="1" applyFont="1" applyBorder="1" applyAlignment="1">
      <alignment horizontal="center" vertical="center"/>
    </xf>
    <xf numFmtId="0" fontId="7" fillId="0" borderId="10" xfId="0" applyFont="1" applyBorder="1" applyAlignment="1">
      <alignment horizontal="left" vertical="center"/>
    </xf>
    <xf numFmtId="0" fontId="7" fillId="0" borderId="13" xfId="0" applyFont="1" applyBorder="1" applyAlignment="1">
      <alignment horizontal="left" vertical="center"/>
    </xf>
    <xf numFmtId="0" fontId="7" fillId="0" borderId="13" xfId="0" applyFont="1" applyBorder="1" applyAlignment="1">
      <alignment horizontal="left"/>
    </xf>
    <xf numFmtId="0" fontId="8" fillId="0" borderId="10" xfId="0" applyFont="1" applyBorder="1" applyAlignment="1">
      <alignment horizontal="center" vertical="center"/>
    </xf>
    <xf numFmtId="10" fontId="10" fillId="0" borderId="2" xfId="10" applyNumberFormat="1" applyFont="1" applyFill="1" applyBorder="1" applyAlignment="1"/>
    <xf numFmtId="10" fontId="10" fillId="0" borderId="3" xfId="10" applyNumberFormat="1" applyFont="1" applyFill="1" applyBorder="1" applyAlignment="1"/>
    <xf numFmtId="10" fontId="10" fillId="0" borderId="4" xfId="10" applyNumberFormat="1" applyFont="1" applyFill="1" applyBorder="1" applyAlignment="1"/>
    <xf numFmtId="10" fontId="11" fillId="0" borderId="15" xfId="10" applyNumberFormat="1" applyFont="1" applyBorder="1"/>
    <xf numFmtId="169" fontId="7" fillId="0" borderId="3" xfId="0" applyNumberFormat="1" applyFont="1" applyBorder="1" applyAlignment="1">
      <alignment horizontal="left" vertical="top"/>
    </xf>
    <xf numFmtId="169" fontId="7" fillId="0" borderId="9" xfId="0" applyNumberFormat="1" applyFont="1" applyBorder="1" applyAlignment="1">
      <alignment horizontal="left" vertical="top"/>
    </xf>
    <xf numFmtId="169" fontId="8" fillId="0" borderId="1" xfId="1" applyNumberFormat="1" applyFont="1" applyBorder="1"/>
    <xf numFmtId="169" fontId="7" fillId="0" borderId="2" xfId="1" applyNumberFormat="1" applyFont="1" applyBorder="1"/>
    <xf numFmtId="169" fontId="8" fillId="0" borderId="4" xfId="1" applyNumberFormat="1" applyFont="1" applyBorder="1"/>
    <xf numFmtId="169" fontId="7" fillId="0" borderId="4" xfId="1" applyNumberFormat="1" applyFont="1" applyBorder="1"/>
    <xf numFmtId="169" fontId="8" fillId="0" borderId="2" xfId="0" applyNumberFormat="1" applyFont="1" applyBorder="1"/>
    <xf numFmtId="169" fontId="15" fillId="0" borderId="8" xfId="1" applyNumberFormat="1" applyFont="1" applyBorder="1"/>
    <xf numFmtId="169" fontId="8" fillId="0" borderId="2" xfId="1" applyNumberFormat="1" applyFont="1" applyBorder="1"/>
    <xf numFmtId="169" fontId="8" fillId="0" borderId="3" xfId="1" applyNumberFormat="1" applyFont="1" applyBorder="1"/>
    <xf numFmtId="169" fontId="7" fillId="0" borderId="8" xfId="1" applyNumberFormat="1" applyFont="1" applyBorder="1"/>
    <xf numFmtId="169" fontId="7" fillId="0" borderId="3" xfId="1" applyNumberFormat="1" applyFont="1" applyBorder="1"/>
    <xf numFmtId="169" fontId="7" fillId="0" borderId="3" xfId="1" applyNumberFormat="1" applyFont="1" applyFill="1" applyBorder="1"/>
    <xf numFmtId="169" fontId="8" fillId="0" borderId="8" xfId="1" applyNumberFormat="1" applyFont="1" applyBorder="1"/>
    <xf numFmtId="169" fontId="8" fillId="0" borderId="1" xfId="1" applyNumberFormat="1" applyFont="1" applyBorder="1" applyAlignment="1">
      <alignment horizontal="left" vertical="center" wrapText="1"/>
    </xf>
    <xf numFmtId="169" fontId="8" fillId="0" borderId="1" xfId="1" applyNumberFormat="1" applyFont="1" applyBorder="1" applyAlignment="1">
      <alignment horizontal="center" vertical="center" wrapText="1"/>
    </xf>
    <xf numFmtId="169" fontId="8" fillId="0" borderId="1" xfId="1" applyNumberFormat="1" applyFont="1" applyFill="1" applyBorder="1" applyAlignment="1">
      <alignment horizontal="center" vertical="center" wrapText="1"/>
    </xf>
    <xf numFmtId="169" fontId="7" fillId="0" borderId="0" xfId="1" applyNumberFormat="1" applyFont="1"/>
    <xf numFmtId="169" fontId="7" fillId="0" borderId="9" xfId="1" applyNumberFormat="1" applyFont="1" applyBorder="1" applyAlignment="1">
      <alignment horizontal="center"/>
    </xf>
    <xf numFmtId="169" fontId="8" fillId="0" borderId="1" xfId="1" applyNumberFormat="1" applyFont="1" applyBorder="1" applyAlignment="1">
      <alignment horizontal="center"/>
    </xf>
    <xf numFmtId="0" fontId="19" fillId="0" borderId="0" xfId="0" applyFont="1" applyAlignment="1">
      <alignment horizontal="left"/>
    </xf>
    <xf numFmtId="0" fontId="8" fillId="0" borderId="0" xfId="0" applyFont="1" applyAlignment="1">
      <alignment horizontal="center"/>
    </xf>
    <xf numFmtId="0" fontId="8" fillId="3" borderId="0" xfId="0" applyFont="1" applyFill="1" applyAlignment="1">
      <alignment horizontal="center"/>
    </xf>
    <xf numFmtId="0" fontId="15" fillId="0" borderId="0" xfId="0" applyFont="1" applyAlignment="1">
      <alignment horizontal="center"/>
    </xf>
    <xf numFmtId="0" fontId="8" fillId="0" borderId="2" xfId="0" applyFont="1" applyBorder="1" applyAlignment="1">
      <alignment horizontal="left" wrapText="1"/>
    </xf>
    <xf numFmtId="0" fontId="8" fillId="0" borderId="4" xfId="0" applyFont="1" applyBorder="1" applyAlignment="1">
      <alignment horizontal="left" wrapText="1"/>
    </xf>
    <xf numFmtId="169" fontId="8" fillId="0" borderId="2" xfId="1" applyNumberFormat="1" applyFont="1" applyBorder="1" applyAlignment="1">
      <alignment horizontal="center"/>
    </xf>
    <xf numFmtId="169" fontId="8" fillId="0" borderId="4" xfId="1" applyNumberFormat="1" applyFont="1" applyBorder="1" applyAlignment="1">
      <alignment horizontal="center"/>
    </xf>
    <xf numFmtId="0" fontId="7" fillId="0" borderId="0" xfId="0" applyFont="1" applyAlignment="1">
      <alignment horizontal="left" vertical="center" wrapText="1"/>
    </xf>
    <xf numFmtId="0" fontId="7" fillId="0" borderId="0" xfId="0" applyFont="1" applyAlignment="1">
      <alignment horizontal="left" wrapText="1"/>
    </xf>
    <xf numFmtId="0" fontId="8" fillId="0" borderId="0" xfId="0" applyFont="1" applyAlignment="1">
      <alignment horizontal="left" wrapText="1"/>
    </xf>
    <xf numFmtId="0" fontId="7" fillId="0" borderId="0" xfId="0" applyFont="1" applyAlignment="1">
      <alignment horizontal="justify" vertical="top" wrapText="1"/>
    </xf>
    <xf numFmtId="0" fontId="8" fillId="0" borderId="0" xfId="0" applyFont="1" applyAlignment="1">
      <alignment horizontal="left" vertical="center" wrapText="1"/>
    </xf>
    <xf numFmtId="0" fontId="8" fillId="0" borderId="0" xfId="0" applyFont="1" applyAlignment="1">
      <alignment horizontal="left"/>
    </xf>
    <xf numFmtId="0" fontId="7" fillId="0" borderId="0" xfId="0" applyFont="1" applyAlignment="1">
      <alignment horizontal="justify" wrapText="1"/>
    </xf>
    <xf numFmtId="0" fontId="7" fillId="0" borderId="0" xfId="0" applyFont="1" applyAlignment="1">
      <alignment horizontal="left" vertical="top" wrapText="1"/>
    </xf>
    <xf numFmtId="0" fontId="15" fillId="0" borderId="0" xfId="0" applyFont="1" applyAlignment="1">
      <alignment horizontal="center" wrapText="1"/>
    </xf>
    <xf numFmtId="0" fontId="7" fillId="0" borderId="0" xfId="0" applyFont="1" applyAlignment="1">
      <alignment horizontal="justify" vertical="center" wrapText="1"/>
    </xf>
    <xf numFmtId="0" fontId="8" fillId="0" borderId="5" xfId="0" applyFont="1" applyBorder="1" applyAlignment="1">
      <alignment horizontal="center" vertical="center"/>
    </xf>
    <xf numFmtId="0" fontId="7" fillId="0" borderId="5" xfId="0" applyFont="1" applyBorder="1" applyAlignment="1">
      <alignment horizontal="left" vertical="center"/>
    </xf>
    <xf numFmtId="0" fontId="8" fillId="0" borderId="5" xfId="0" applyFont="1" applyBorder="1" applyAlignment="1">
      <alignment horizontal="left"/>
    </xf>
    <xf numFmtId="0" fontId="8" fillId="0" borderId="9" xfId="0" applyFont="1" applyBorder="1" applyAlignment="1">
      <alignment horizontal="left"/>
    </xf>
  </cellXfs>
  <cellStyles count="11">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E31"/>
  <sheetViews>
    <sheetView showGridLines="0" zoomScale="130" zoomScaleNormal="130" workbookViewId="0">
      <selection activeCell="B26" sqref="B26:D26"/>
    </sheetView>
  </sheetViews>
  <sheetFormatPr baseColWidth="10" defaultColWidth="9.140625" defaultRowHeight="15" x14ac:dyDescent="0.25"/>
  <cols>
    <col min="1" max="1" width="3.5703125" style="1" customWidth="1"/>
    <col min="2" max="2" width="52.7109375" style="1" customWidth="1"/>
    <col min="3" max="3" width="21.5703125" style="1" bestFit="1" customWidth="1"/>
    <col min="4" max="4" width="20.28515625" style="1" bestFit="1" customWidth="1"/>
    <col min="5" max="5" width="3.5703125" style="1" customWidth="1"/>
    <col min="6" max="7" width="9.140625" style="1"/>
    <col min="8" max="8" width="16.42578125" style="1" bestFit="1" customWidth="1"/>
    <col min="9" max="16384" width="9.140625" style="1"/>
  </cols>
  <sheetData>
    <row r="1" spans="1:5" x14ac:dyDescent="0.25">
      <c r="A1" s="19" t="s">
        <v>47</v>
      </c>
    </row>
    <row r="2" spans="1:5" x14ac:dyDescent="0.25">
      <c r="B2" s="77" t="s">
        <v>79</v>
      </c>
      <c r="C2" s="77"/>
      <c r="D2" s="77"/>
    </row>
    <row r="3" spans="1:5" x14ac:dyDescent="0.25">
      <c r="B3" s="78" t="s">
        <v>38</v>
      </c>
      <c r="C3" s="78"/>
      <c r="D3" s="78"/>
    </row>
    <row r="4" spans="1:5" x14ac:dyDescent="0.25">
      <c r="B4" s="79" t="s">
        <v>124</v>
      </c>
      <c r="C4" s="79"/>
      <c r="D4" s="79"/>
    </row>
    <row r="5" spans="1:5" x14ac:dyDescent="0.25">
      <c r="B5" s="215" t="s">
        <v>48</v>
      </c>
      <c r="C5" s="215"/>
      <c r="D5" s="215"/>
    </row>
    <row r="7" spans="1:5" x14ac:dyDescent="0.25">
      <c r="B7" s="112" t="s">
        <v>0</v>
      </c>
      <c r="C7" s="113">
        <v>46022</v>
      </c>
      <c r="D7" s="113">
        <v>45657</v>
      </c>
      <c r="E7" s="80"/>
    </row>
    <row r="8" spans="1:5" x14ac:dyDescent="0.25">
      <c r="B8" s="117" t="s">
        <v>155</v>
      </c>
      <c r="C8" s="124">
        <v>455561180</v>
      </c>
      <c r="D8" s="125">
        <v>71125696</v>
      </c>
      <c r="E8" s="81"/>
    </row>
    <row r="9" spans="1:5" x14ac:dyDescent="0.25">
      <c r="B9" s="118" t="s">
        <v>156</v>
      </c>
      <c r="C9" s="126">
        <v>21102996859</v>
      </c>
      <c r="D9" s="127">
        <v>20324147000.418465</v>
      </c>
      <c r="E9" s="81"/>
    </row>
    <row r="10" spans="1:5" x14ac:dyDescent="0.25">
      <c r="B10" s="118" t="s">
        <v>92</v>
      </c>
      <c r="C10" s="126">
        <v>2409354467</v>
      </c>
      <c r="D10" s="127">
        <v>1555920473</v>
      </c>
      <c r="E10" s="111"/>
    </row>
    <row r="11" spans="1:5" x14ac:dyDescent="0.25">
      <c r="B11" s="35" t="s">
        <v>157</v>
      </c>
      <c r="C11" s="60">
        <v>12052728</v>
      </c>
      <c r="D11" s="127">
        <v>1291992962</v>
      </c>
      <c r="E11" s="111"/>
    </row>
    <row r="12" spans="1:5" x14ac:dyDescent="0.25">
      <c r="B12" s="118" t="s">
        <v>154</v>
      </c>
      <c r="C12" s="126">
        <v>1329885555</v>
      </c>
      <c r="D12" s="127">
        <v>0</v>
      </c>
      <c r="E12" s="111"/>
    </row>
    <row r="13" spans="1:5" x14ac:dyDescent="0.25">
      <c r="B13" s="114" t="s">
        <v>1</v>
      </c>
      <c r="C13" s="115">
        <f>SUM(C8:C12)</f>
        <v>25309850789</v>
      </c>
      <c r="D13" s="116">
        <f>SUM(D8:D12)</f>
        <v>23243186131.418465</v>
      </c>
      <c r="E13" s="85"/>
    </row>
    <row r="14" spans="1:5" x14ac:dyDescent="0.25">
      <c r="B14" s="83" t="s">
        <v>2</v>
      </c>
      <c r="C14" s="84"/>
      <c r="D14" s="128"/>
      <c r="E14" s="85"/>
    </row>
    <row r="15" spans="1:5" x14ac:dyDescent="0.25">
      <c r="B15" s="164" t="s">
        <v>158</v>
      </c>
      <c r="C15" s="129">
        <v>16524260274</v>
      </c>
      <c r="D15" s="125">
        <v>12002545875.418465</v>
      </c>
      <c r="E15" s="81"/>
    </row>
    <row r="16" spans="1:5" x14ac:dyDescent="0.25">
      <c r="B16" s="86" t="s">
        <v>159</v>
      </c>
      <c r="C16" s="130">
        <v>0</v>
      </c>
      <c r="D16" s="127">
        <v>700800000</v>
      </c>
      <c r="E16" s="81"/>
    </row>
    <row r="17" spans="2:5" x14ac:dyDescent="0.25">
      <c r="B17" s="86" t="s">
        <v>160</v>
      </c>
      <c r="C17" s="130">
        <v>385467596</v>
      </c>
      <c r="D17" s="127">
        <v>1167648148</v>
      </c>
      <c r="E17" s="81"/>
    </row>
    <row r="18" spans="2:5" x14ac:dyDescent="0.25">
      <c r="B18" s="86" t="s">
        <v>161</v>
      </c>
      <c r="C18" s="130">
        <v>43729145</v>
      </c>
      <c r="D18" s="127">
        <v>40463342</v>
      </c>
      <c r="E18" s="81"/>
    </row>
    <row r="19" spans="2:5" x14ac:dyDescent="0.25">
      <c r="B19" s="86" t="s">
        <v>101</v>
      </c>
      <c r="C19" s="130">
        <v>570079853</v>
      </c>
      <c r="D19" s="127">
        <v>0</v>
      </c>
      <c r="E19" s="81"/>
    </row>
    <row r="20" spans="2:5" x14ac:dyDescent="0.25">
      <c r="B20" s="82" t="s">
        <v>162</v>
      </c>
      <c r="C20" s="130">
        <v>0</v>
      </c>
      <c r="D20" s="127">
        <v>409452739</v>
      </c>
      <c r="E20" s="81"/>
    </row>
    <row r="21" spans="2:5" x14ac:dyDescent="0.25">
      <c r="B21" s="83" t="s">
        <v>37</v>
      </c>
      <c r="C21" s="84">
        <f>SUM(C15:C20)</f>
        <v>17523536868</v>
      </c>
      <c r="D21" s="167">
        <f>SUM(D15:D20)</f>
        <v>14320910104.418465</v>
      </c>
      <c r="E21" s="81"/>
    </row>
    <row r="22" spans="2:5" x14ac:dyDescent="0.25">
      <c r="B22" s="83" t="s">
        <v>3</v>
      </c>
      <c r="C22" s="84">
        <v>7786313921</v>
      </c>
      <c r="D22" s="128">
        <v>8922276027</v>
      </c>
      <c r="E22" s="85"/>
    </row>
    <row r="23" spans="2:5" x14ac:dyDescent="0.25">
      <c r="B23" s="83" t="s">
        <v>4</v>
      </c>
      <c r="C23" s="84">
        <v>9500</v>
      </c>
      <c r="D23" s="128">
        <v>9500</v>
      </c>
      <c r="E23" s="87"/>
    </row>
    <row r="24" spans="2:5" x14ac:dyDescent="0.25">
      <c r="B24" s="83" t="s">
        <v>5</v>
      </c>
      <c r="C24" s="131">
        <v>819611.99168421049</v>
      </c>
      <c r="D24" s="128">
        <v>939186.95021052635</v>
      </c>
      <c r="E24" s="87"/>
    </row>
    <row r="26" spans="2:5" x14ac:dyDescent="0.25">
      <c r="B26" s="214" t="s">
        <v>186</v>
      </c>
      <c r="C26" s="214"/>
      <c r="D26" s="214"/>
    </row>
    <row r="27" spans="2:5" x14ac:dyDescent="0.25">
      <c r="B27" s="28"/>
      <c r="C27" s="88"/>
      <c r="D27" s="49"/>
      <c r="E27" s="49"/>
    </row>
    <row r="28" spans="2:5" x14ac:dyDescent="0.25">
      <c r="C28" s="66"/>
      <c r="D28" s="66"/>
      <c r="E28" s="66"/>
    </row>
    <row r="29" spans="2:5" x14ac:dyDescent="0.25">
      <c r="C29" s="66"/>
      <c r="D29" s="66"/>
      <c r="E29" s="64"/>
    </row>
    <row r="30" spans="2:5" x14ac:dyDescent="0.25">
      <c r="C30" s="89"/>
      <c r="D30" s="66"/>
    </row>
    <row r="31" spans="2:5" x14ac:dyDescent="0.25">
      <c r="C31" s="90"/>
      <c r="D31" s="90"/>
    </row>
  </sheetData>
  <mergeCells count="2">
    <mergeCell ref="B26:D26"/>
    <mergeCell ref="B5:D5"/>
  </mergeCells>
  <hyperlinks>
    <hyperlink ref="A1" location="INDICE!A1" display="INDICE" xr:uid="{D012767D-BD93-40CB-9C7B-EBE1B4DAAA10}"/>
  </hyperlinks>
  <pageMargins left="0.7" right="0.7" top="0.75" bottom="0.75" header="0.3" footer="0.3"/>
  <pageSetup paperSize="9" orientation="portrait" r:id="rId1"/>
  <ignoredErrors>
    <ignoredError sqref="C13:D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E25"/>
  <sheetViews>
    <sheetView showGridLines="0" tabSelected="1" zoomScale="145" zoomScaleNormal="145" workbookViewId="0">
      <selection activeCell="F9" sqref="F9"/>
    </sheetView>
  </sheetViews>
  <sheetFormatPr baseColWidth="10" defaultColWidth="11.42578125"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1" spans="1:5" x14ac:dyDescent="0.25">
      <c r="A1" s="19" t="s">
        <v>47</v>
      </c>
    </row>
    <row r="2" spans="1:5" x14ac:dyDescent="0.25">
      <c r="B2" s="216" t="str">
        <f>+EAN!B2</f>
        <v>FONDO DE INVERSIÓN INMOBILIARIO ORQUIDEAS</v>
      </c>
      <c r="C2" s="216"/>
      <c r="D2" s="216"/>
    </row>
    <row r="3" spans="1:5" x14ac:dyDescent="0.25">
      <c r="B3" s="217" t="s">
        <v>39</v>
      </c>
      <c r="C3" s="217"/>
      <c r="D3" s="217"/>
    </row>
    <row r="4" spans="1:5" x14ac:dyDescent="0.25">
      <c r="B4" s="215" t="str">
        <f>+EAN!B4</f>
        <v>Correspondiente al 31/12/2025 comparativo con el periodo 31/12/2024</v>
      </c>
      <c r="C4" s="215"/>
      <c r="D4" s="215"/>
    </row>
    <row r="5" spans="1:5" x14ac:dyDescent="0.25">
      <c r="B5" s="215" t="s">
        <v>48</v>
      </c>
      <c r="C5" s="215"/>
      <c r="D5" s="215"/>
    </row>
    <row r="7" spans="1:5" s="28" customFormat="1" x14ac:dyDescent="0.25">
      <c r="B7" s="67" t="s">
        <v>6</v>
      </c>
      <c r="C7" s="68">
        <v>46022</v>
      </c>
      <c r="D7" s="68">
        <v>45657</v>
      </c>
      <c r="E7" s="65"/>
    </row>
    <row r="8" spans="1:5" x14ac:dyDescent="0.25">
      <c r="B8" s="39" t="s">
        <v>123</v>
      </c>
      <c r="C8" s="42">
        <v>1342460107</v>
      </c>
      <c r="D8" s="45">
        <v>0</v>
      </c>
      <c r="E8" s="49"/>
    </row>
    <row r="9" spans="1:5" x14ac:dyDescent="0.25">
      <c r="B9" s="39" t="s">
        <v>117</v>
      </c>
      <c r="C9" s="42">
        <v>87006</v>
      </c>
      <c r="D9" s="72">
        <v>0</v>
      </c>
      <c r="E9" s="49"/>
    </row>
    <row r="10" spans="1:5" x14ac:dyDescent="0.25">
      <c r="B10" s="39" t="s">
        <v>187</v>
      </c>
      <c r="C10" s="42">
        <v>0</v>
      </c>
      <c r="D10" s="42">
        <v>13034624</v>
      </c>
    </row>
    <row r="11" spans="1:5" x14ac:dyDescent="0.25">
      <c r="B11" s="39" t="s">
        <v>178</v>
      </c>
      <c r="C11" s="42">
        <v>219870689</v>
      </c>
      <c r="D11" s="42">
        <v>43657</v>
      </c>
    </row>
    <row r="12" spans="1:5" s="28" customFormat="1" x14ac:dyDescent="0.25">
      <c r="B12" s="58" t="s">
        <v>7</v>
      </c>
      <c r="C12" s="69">
        <f>SUM(C8:C11)</f>
        <v>1562417802</v>
      </c>
      <c r="D12" s="69">
        <f>SUM(D8:D11)</f>
        <v>13078281</v>
      </c>
      <c r="E12" s="1"/>
    </row>
    <row r="13" spans="1:5" s="28" customFormat="1" x14ac:dyDescent="0.25">
      <c r="B13" s="75" t="s">
        <v>8</v>
      </c>
      <c r="C13" s="132"/>
      <c r="D13" s="132"/>
      <c r="E13" s="1"/>
    </row>
    <row r="14" spans="1:5" x14ac:dyDescent="0.25">
      <c r="B14" s="34" t="s">
        <v>181</v>
      </c>
      <c r="C14" s="41">
        <v>779653717</v>
      </c>
      <c r="D14" s="45">
        <v>9056749</v>
      </c>
    </row>
    <row r="15" spans="1:5" x14ac:dyDescent="0.25">
      <c r="B15" s="35" t="s">
        <v>183</v>
      </c>
      <c r="C15" s="42">
        <v>687598696</v>
      </c>
      <c r="D15" s="42">
        <v>0</v>
      </c>
    </row>
    <row r="16" spans="1:5" x14ac:dyDescent="0.25">
      <c r="B16" s="35" t="s">
        <v>189</v>
      </c>
      <c r="C16" s="42">
        <v>631826885</v>
      </c>
      <c r="D16" s="42">
        <v>0</v>
      </c>
    </row>
    <row r="17" spans="2:5" x14ac:dyDescent="0.25">
      <c r="B17" s="35" t="s">
        <v>9</v>
      </c>
      <c r="C17" s="42">
        <v>554138048</v>
      </c>
      <c r="D17" s="42">
        <v>329193136</v>
      </c>
    </row>
    <row r="18" spans="2:5" x14ac:dyDescent="0.25">
      <c r="B18" s="35" t="s">
        <v>51</v>
      </c>
      <c r="C18" s="42">
        <v>28394061</v>
      </c>
      <c r="D18" s="72">
        <v>0</v>
      </c>
    </row>
    <row r="19" spans="2:5" x14ac:dyDescent="0.25">
      <c r="B19" s="35" t="s">
        <v>179</v>
      </c>
      <c r="C19" s="42">
        <v>16768501</v>
      </c>
      <c r="D19" s="42">
        <v>86730685</v>
      </c>
    </row>
    <row r="20" spans="2:5" s="28" customFormat="1" x14ac:dyDescent="0.25">
      <c r="B20" s="58" t="s">
        <v>10</v>
      </c>
      <c r="C20" s="69">
        <f>SUM(C14:C19)</f>
        <v>2698379908</v>
      </c>
      <c r="D20" s="69">
        <f>SUM(D14:D19)</f>
        <v>424980570</v>
      </c>
      <c r="E20" s="1"/>
    </row>
    <row r="21" spans="2:5" s="28" customFormat="1" x14ac:dyDescent="0.25">
      <c r="B21" s="58" t="s">
        <v>11</v>
      </c>
      <c r="C21" s="69">
        <f>+C12-C20</f>
        <v>-1135962106</v>
      </c>
      <c r="D21" s="46">
        <f>+D12-D20</f>
        <v>-411902289</v>
      </c>
      <c r="E21" s="1"/>
    </row>
    <row r="22" spans="2:5" x14ac:dyDescent="0.25">
      <c r="C22" s="49"/>
    </row>
    <row r="23" spans="2:5" x14ac:dyDescent="0.25">
      <c r="B23" s="214" t="s">
        <v>186</v>
      </c>
      <c r="C23" s="214"/>
      <c r="D23" s="214"/>
    </row>
    <row r="24" spans="2:5" x14ac:dyDescent="0.25">
      <c r="C24" s="49"/>
    </row>
    <row r="25" spans="2:5" x14ac:dyDescent="0.25">
      <c r="C25" s="49"/>
    </row>
  </sheetData>
  <sortState xmlns:xlrd2="http://schemas.microsoft.com/office/spreadsheetml/2017/richdata2" ref="B14:D19">
    <sortCondition descending="1" ref="C14:C19"/>
  </sortState>
  <mergeCells count="5">
    <mergeCell ref="B2:D2"/>
    <mergeCell ref="B3:D3"/>
    <mergeCell ref="B4:D4"/>
    <mergeCell ref="B5:D5"/>
    <mergeCell ref="B23:D23"/>
  </mergeCells>
  <hyperlinks>
    <hyperlink ref="A1" location="INDICE!A1" display="INDICE" xr:uid="{3D312D16-D708-418E-B2F1-9B8D2295012D}"/>
  </hyperlinks>
  <pageMargins left="0.7" right="0.7" top="0.75" bottom="0.75" header="0.3" footer="0.3"/>
  <pageSetup paperSize="9" orientation="portrait" r:id="rId1"/>
  <ignoredErrors>
    <ignoredError sqref="C12:D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J20"/>
  <sheetViews>
    <sheetView showGridLines="0" workbookViewId="0">
      <selection activeCell="D24" sqref="D24"/>
    </sheetView>
  </sheetViews>
  <sheetFormatPr baseColWidth="10" defaultColWidth="11.42578125" defaultRowHeight="15" x14ac:dyDescent="0.25"/>
  <cols>
    <col min="1" max="1" width="3.5703125" style="1" customWidth="1"/>
    <col min="2" max="2" width="30.85546875" style="1" customWidth="1"/>
    <col min="3" max="4" width="20" style="1" customWidth="1"/>
    <col min="5" max="5" width="23.42578125" style="1" customWidth="1"/>
    <col min="6" max="6" width="3.5703125" style="1" customWidth="1"/>
    <col min="7" max="16384" width="11.42578125" style="1"/>
  </cols>
  <sheetData>
    <row r="1" spans="1:10" x14ac:dyDescent="0.25">
      <c r="A1" s="19" t="s">
        <v>47</v>
      </c>
    </row>
    <row r="2" spans="1:10" x14ac:dyDescent="0.25">
      <c r="B2" s="216" t="str">
        <f>+EIE!B2</f>
        <v>FONDO DE INVERSIÓN INMOBILIARIO ORQUIDEAS</v>
      </c>
      <c r="C2" s="216"/>
      <c r="D2" s="216"/>
      <c r="E2" s="216"/>
    </row>
    <row r="3" spans="1:10" x14ac:dyDescent="0.25">
      <c r="B3" s="217" t="s">
        <v>40</v>
      </c>
      <c r="C3" s="217"/>
      <c r="D3" s="217"/>
      <c r="E3" s="217"/>
    </row>
    <row r="4" spans="1:10" x14ac:dyDescent="0.25">
      <c r="B4" s="215" t="s">
        <v>124</v>
      </c>
      <c r="C4" s="215"/>
      <c r="D4" s="215"/>
      <c r="E4" s="215"/>
    </row>
    <row r="5" spans="1:10" x14ac:dyDescent="0.25">
      <c r="B5" s="215" t="s">
        <v>48</v>
      </c>
      <c r="C5" s="215"/>
      <c r="D5" s="215"/>
      <c r="E5" s="215"/>
    </row>
    <row r="7" spans="1:10" x14ac:dyDescent="0.25">
      <c r="B7" s="67" t="s">
        <v>12</v>
      </c>
      <c r="C7" s="67" t="s">
        <v>13</v>
      </c>
      <c r="D7" s="67" t="s">
        <v>14</v>
      </c>
      <c r="E7" s="68" t="s">
        <v>91</v>
      </c>
    </row>
    <row r="8" spans="1:10" x14ac:dyDescent="0.25">
      <c r="B8" s="58" t="s">
        <v>15</v>
      </c>
      <c r="C8" s="196">
        <v>9334178316</v>
      </c>
      <c r="D8" s="196">
        <v>-411902289</v>
      </c>
      <c r="E8" s="196">
        <v>8922276027</v>
      </c>
      <c r="G8" s="70"/>
      <c r="H8" s="70"/>
      <c r="I8" s="70"/>
      <c r="J8" s="31"/>
    </row>
    <row r="9" spans="1:10" x14ac:dyDescent="0.25">
      <c r="B9" s="71" t="s">
        <v>16</v>
      </c>
      <c r="C9" s="197">
        <f>-D9</f>
        <v>411902289</v>
      </c>
      <c r="D9" s="197">
        <f>+D8</f>
        <v>-411902289</v>
      </c>
      <c r="E9" s="197">
        <f>+SUM(C9:D9)</f>
        <v>0</v>
      </c>
    </row>
    <row r="10" spans="1:10" x14ac:dyDescent="0.25">
      <c r="B10" s="73" t="s">
        <v>17</v>
      </c>
      <c r="C10" s="198"/>
      <c r="D10" s="199">
        <f>+EIE!C21</f>
        <v>-1135962106</v>
      </c>
      <c r="E10" s="199">
        <f t="shared" ref="E10" si="0">+SUM(C10:D10)</f>
        <v>-1135962106</v>
      </c>
    </row>
    <row r="11" spans="1:10" x14ac:dyDescent="0.25">
      <c r="B11" s="218" t="s">
        <v>18</v>
      </c>
      <c r="C11" s="220">
        <f>SUM(C8:C10)</f>
        <v>9746080605</v>
      </c>
      <c r="D11" s="220">
        <f>SUM(D8:D10)</f>
        <v>-1959766684</v>
      </c>
      <c r="E11" s="200" t="s">
        <v>125</v>
      </c>
    </row>
    <row r="12" spans="1:10" x14ac:dyDescent="0.25">
      <c r="B12" s="219"/>
      <c r="C12" s="221"/>
      <c r="D12" s="221"/>
      <c r="E12" s="196">
        <f>SUM(E8:E10)</f>
        <v>7786313921</v>
      </c>
    </row>
    <row r="14" spans="1:10" x14ac:dyDescent="0.25">
      <c r="B14" s="214" t="s">
        <v>186</v>
      </c>
      <c r="C14" s="214"/>
      <c r="D14" s="214"/>
      <c r="E14" s="214"/>
    </row>
    <row r="15" spans="1:10" x14ac:dyDescent="0.25">
      <c r="D15" s="49"/>
      <c r="E15" s="49"/>
    </row>
    <row r="16" spans="1:10" x14ac:dyDescent="0.25">
      <c r="D16" s="49"/>
    </row>
    <row r="17" spans="3:4" x14ac:dyDescent="0.25">
      <c r="C17" s="66"/>
    </row>
    <row r="18" spans="3:4" x14ac:dyDescent="0.25">
      <c r="C18" s="66"/>
    </row>
    <row r="19" spans="3:4" x14ac:dyDescent="0.25">
      <c r="C19" s="66"/>
    </row>
    <row r="20" spans="3:4" x14ac:dyDescent="0.25">
      <c r="C20" s="49"/>
      <c r="D20" s="49"/>
    </row>
  </sheetData>
  <mergeCells count="8">
    <mergeCell ref="B2:E2"/>
    <mergeCell ref="B3:E3"/>
    <mergeCell ref="B4:E4"/>
    <mergeCell ref="B5:E5"/>
    <mergeCell ref="B14:E14"/>
    <mergeCell ref="B11:B12"/>
    <mergeCell ref="C11:C12"/>
    <mergeCell ref="D11:D12"/>
  </mergeCells>
  <hyperlinks>
    <hyperlink ref="A1" location="INDICE!A1" display="INDICE" xr:uid="{37C0860B-A200-43BA-BF9F-F5CECDCB33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D30"/>
  <sheetViews>
    <sheetView showGridLines="0" workbookViewId="0">
      <selection activeCell="C8" sqref="C8:D24"/>
    </sheetView>
  </sheetViews>
  <sheetFormatPr baseColWidth="10" defaultColWidth="11.42578125" defaultRowHeight="15" x14ac:dyDescent="0.25"/>
  <cols>
    <col min="1" max="1" width="3.5703125" style="1" customWidth="1"/>
    <col min="2" max="2" width="59" style="1" customWidth="1"/>
    <col min="3" max="3" width="21.140625" style="1" bestFit="1" customWidth="1"/>
    <col min="4" max="4" width="23.85546875" style="1" bestFit="1" customWidth="1"/>
    <col min="5" max="5" width="3.5703125" style="1" customWidth="1"/>
    <col min="6" max="16384" width="11.42578125" style="1"/>
  </cols>
  <sheetData>
    <row r="1" spans="1:4" x14ac:dyDescent="0.25">
      <c r="A1" s="19" t="s">
        <v>47</v>
      </c>
    </row>
    <row r="2" spans="1:4" x14ac:dyDescent="0.25">
      <c r="B2" s="216" t="str">
        <f>+EVA!B2</f>
        <v>FONDO DE INVERSIÓN INMOBILIARIO ORQUIDEAS</v>
      </c>
      <c r="C2" s="216"/>
      <c r="D2" s="216"/>
    </row>
    <row r="3" spans="1:4" x14ac:dyDescent="0.25">
      <c r="B3" s="217" t="s">
        <v>41</v>
      </c>
      <c r="C3" s="217"/>
      <c r="D3" s="217"/>
    </row>
    <row r="4" spans="1:4" x14ac:dyDescent="0.25">
      <c r="B4" s="215" t="str">
        <f>+EIE!B4</f>
        <v>Correspondiente al 31/12/2025 comparativo con el periodo 31/12/2024</v>
      </c>
      <c r="C4" s="215"/>
      <c r="D4" s="215"/>
    </row>
    <row r="5" spans="1:4" x14ac:dyDescent="0.25">
      <c r="B5" s="215" t="str">
        <f>+EVA!B5</f>
        <v>En Gs.</v>
      </c>
      <c r="C5" s="215"/>
      <c r="D5" s="215"/>
    </row>
    <row r="7" spans="1:4" s="28" customFormat="1" x14ac:dyDescent="0.25">
      <c r="B7" s="24" t="s">
        <v>19</v>
      </c>
      <c r="C7" s="25">
        <f>+EIE!C7</f>
        <v>46022</v>
      </c>
      <c r="D7" s="25">
        <f>+EIE!D7</f>
        <v>45657</v>
      </c>
    </row>
    <row r="8" spans="1:4" s="28" customFormat="1" x14ac:dyDescent="0.25">
      <c r="B8" s="58" t="s">
        <v>27</v>
      </c>
      <c r="C8" s="196">
        <v>71125696</v>
      </c>
      <c r="D8" s="196">
        <v>790062350</v>
      </c>
    </row>
    <row r="9" spans="1:4" s="28" customFormat="1" x14ac:dyDescent="0.25">
      <c r="B9" s="59" t="s">
        <v>20</v>
      </c>
      <c r="C9" s="201"/>
      <c r="D9" s="202"/>
    </row>
    <row r="10" spans="1:4" s="28" customFormat="1" x14ac:dyDescent="0.25">
      <c r="B10" s="59" t="s">
        <v>21</v>
      </c>
      <c r="C10" s="201"/>
      <c r="D10" s="203"/>
    </row>
    <row r="11" spans="1:4" x14ac:dyDescent="0.25">
      <c r="B11" s="35" t="s">
        <v>93</v>
      </c>
      <c r="C11" s="204">
        <v>1562417802</v>
      </c>
      <c r="D11" s="205">
        <v>13078281</v>
      </c>
    </row>
    <row r="12" spans="1:4" x14ac:dyDescent="0.25">
      <c r="B12" s="35" t="s">
        <v>94</v>
      </c>
      <c r="C12" s="204">
        <v>-2166634921</v>
      </c>
      <c r="D12" s="206">
        <v>-8048116252.4184647</v>
      </c>
    </row>
    <row r="13" spans="1:4" x14ac:dyDescent="0.25">
      <c r="B13" s="35" t="s">
        <v>52</v>
      </c>
      <c r="C13" s="204">
        <v>-2880256958</v>
      </c>
      <c r="D13" s="206">
        <v>-33026307</v>
      </c>
    </row>
    <row r="14" spans="1:4" x14ac:dyDescent="0.25">
      <c r="B14" s="35" t="s">
        <v>70</v>
      </c>
      <c r="C14" s="204">
        <v>1227952962</v>
      </c>
      <c r="D14" s="205">
        <v>61749397</v>
      </c>
    </row>
    <row r="15" spans="1:4" s="28" customFormat="1" x14ac:dyDescent="0.25">
      <c r="B15" s="61" t="s">
        <v>22</v>
      </c>
      <c r="C15" s="207"/>
      <c r="D15" s="203"/>
    </row>
    <row r="16" spans="1:4" x14ac:dyDescent="0.25">
      <c r="B16" s="35" t="s">
        <v>28</v>
      </c>
      <c r="C16" s="204">
        <v>-550872245</v>
      </c>
      <c r="D16" s="205">
        <v>-288729794</v>
      </c>
    </row>
    <row r="17" spans="2:4" x14ac:dyDescent="0.25">
      <c r="B17" s="35" t="s">
        <v>100</v>
      </c>
      <c r="C17" s="204">
        <v>-1329885555</v>
      </c>
      <c r="D17" s="205">
        <v>0</v>
      </c>
    </row>
    <row r="18" spans="2:4" s="22" customFormat="1" ht="30" x14ac:dyDescent="0.25">
      <c r="B18" s="62" t="s">
        <v>23</v>
      </c>
      <c r="C18" s="208">
        <f>SUM(C9:C17)</f>
        <v>-4137278915</v>
      </c>
      <c r="D18" s="209">
        <f>SUM(D9:D17)</f>
        <v>-8295044675.4184647</v>
      </c>
    </row>
    <row r="19" spans="2:4" ht="6.75" customHeight="1" x14ac:dyDescent="0.25">
      <c r="B19" s="35"/>
      <c r="C19" s="204"/>
      <c r="D19" s="197"/>
    </row>
    <row r="20" spans="2:4" s="28" customFormat="1" x14ac:dyDescent="0.25">
      <c r="B20" s="59" t="s">
        <v>24</v>
      </c>
      <c r="C20" s="201"/>
      <c r="D20" s="203"/>
    </row>
    <row r="21" spans="2:4" x14ac:dyDescent="0.25">
      <c r="B21" s="35" t="s">
        <v>50</v>
      </c>
      <c r="C21" s="204">
        <v>4521714399</v>
      </c>
      <c r="D21" s="206">
        <v>7576108021.4184656</v>
      </c>
    </row>
    <row r="22" spans="2:4" s="20" customFormat="1" ht="30" x14ac:dyDescent="0.25">
      <c r="B22" s="63" t="s">
        <v>25</v>
      </c>
      <c r="C22" s="209">
        <f>SUM(C21:C21)</f>
        <v>4521714399</v>
      </c>
      <c r="D22" s="210">
        <f>SUM(D21:D21)</f>
        <v>7576108021.4184656</v>
      </c>
    </row>
    <row r="23" spans="2:4" ht="6.75" customHeight="1" x14ac:dyDescent="0.25">
      <c r="B23" s="35"/>
      <c r="C23" s="211"/>
      <c r="D23" s="212"/>
    </row>
    <row r="24" spans="2:4" s="28" customFormat="1" x14ac:dyDescent="0.25">
      <c r="B24" s="58" t="s">
        <v>26</v>
      </c>
      <c r="C24" s="213">
        <f>+C8+C18+C22</f>
        <v>455561180</v>
      </c>
      <c r="D24" s="213">
        <f>+D8+D18+D22</f>
        <v>71125696.000000954</v>
      </c>
    </row>
    <row r="25" spans="2:4" x14ac:dyDescent="0.25">
      <c r="D25" s="66"/>
    </row>
    <row r="26" spans="2:4" x14ac:dyDescent="0.25">
      <c r="B26" s="214" t="s">
        <v>186</v>
      </c>
      <c r="C26" s="214"/>
      <c r="D26" s="214"/>
    </row>
    <row r="27" spans="2:4" x14ac:dyDescent="0.25">
      <c r="D27" s="64"/>
    </row>
    <row r="28" spans="2:4" x14ac:dyDescent="0.25">
      <c r="D28" s="49"/>
    </row>
    <row r="29" spans="2:4" x14ac:dyDescent="0.25">
      <c r="D29" s="66"/>
    </row>
    <row r="30" spans="2:4" x14ac:dyDescent="0.25">
      <c r="D30" s="66"/>
    </row>
  </sheetData>
  <mergeCells count="5">
    <mergeCell ref="B2:D2"/>
    <mergeCell ref="B3:D3"/>
    <mergeCell ref="B4:D4"/>
    <mergeCell ref="B5:D5"/>
    <mergeCell ref="B26:D26"/>
  </mergeCells>
  <hyperlinks>
    <hyperlink ref="A1" location="INDICE!A1" display="INDICE" xr:uid="{1DF3464F-69F6-4EBF-B426-D66A3EBFD213}"/>
  </hyperlinks>
  <pageMargins left="0.7" right="0.7" top="0.75" bottom="0.75" header="0.3" footer="0.3"/>
  <ignoredErrors>
    <ignoredError sqref="C18:D1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M267"/>
  <sheetViews>
    <sheetView showGridLines="0" topLeftCell="A169" zoomScale="115" zoomScaleNormal="115" workbookViewId="0">
      <selection activeCell="F185" sqref="F185"/>
    </sheetView>
  </sheetViews>
  <sheetFormatPr baseColWidth="10" defaultColWidth="11.42578125" defaultRowHeight="15" x14ac:dyDescent="0.25"/>
  <cols>
    <col min="1" max="1" width="3.5703125" style="1" customWidth="1"/>
    <col min="2" max="2" width="48.42578125" style="1" bestFit="1" customWidth="1"/>
    <col min="3" max="3" width="40.85546875" style="1" bestFit="1" customWidth="1"/>
    <col min="4" max="5" width="19.28515625" style="1" customWidth="1"/>
    <col min="6" max="6" width="30.7109375" style="1" bestFit="1" customWidth="1"/>
    <col min="7" max="9" width="18.5703125" style="1" bestFit="1" customWidth="1"/>
    <col min="10" max="10" width="12.140625" style="1" customWidth="1"/>
    <col min="11" max="11" width="18.140625" style="1" bestFit="1" customWidth="1"/>
    <col min="12" max="12" width="18.42578125" style="1" bestFit="1" customWidth="1"/>
    <col min="13" max="13" width="16.85546875" style="1" bestFit="1" customWidth="1"/>
    <col min="14" max="16384" width="11.42578125" style="1"/>
  </cols>
  <sheetData>
    <row r="1" spans="1:6" x14ac:dyDescent="0.25">
      <c r="A1" s="19" t="s">
        <v>47</v>
      </c>
    </row>
    <row r="2" spans="1:6" x14ac:dyDescent="0.25">
      <c r="B2" s="216" t="s">
        <v>79</v>
      </c>
      <c r="C2" s="216"/>
      <c r="D2" s="216"/>
      <c r="E2" s="216"/>
      <c r="F2" s="216"/>
    </row>
    <row r="3" spans="1:6" x14ac:dyDescent="0.25">
      <c r="B3" s="230" t="s">
        <v>42</v>
      </c>
      <c r="C3" s="230"/>
      <c r="D3" s="230"/>
      <c r="E3" s="230"/>
      <c r="F3" s="230"/>
    </row>
    <row r="4" spans="1:6" x14ac:dyDescent="0.25">
      <c r="B4" s="224" t="s">
        <v>43</v>
      </c>
      <c r="C4" s="224"/>
      <c r="D4" s="224"/>
      <c r="E4" s="224"/>
      <c r="F4" s="224"/>
    </row>
    <row r="5" spans="1:6" ht="16.5" customHeight="1" x14ac:dyDescent="0.25">
      <c r="B5" s="231" t="s">
        <v>84</v>
      </c>
      <c r="C5" s="231"/>
      <c r="D5" s="231"/>
      <c r="E5" s="231"/>
      <c r="F5" s="231"/>
    </row>
    <row r="6" spans="1:6" x14ac:dyDescent="0.25">
      <c r="B6" s="231"/>
      <c r="C6" s="231"/>
      <c r="D6" s="231"/>
      <c r="E6" s="231"/>
      <c r="F6" s="231"/>
    </row>
    <row r="7" spans="1:6" x14ac:dyDescent="0.25">
      <c r="B7" s="231"/>
      <c r="C7" s="231"/>
      <c r="D7" s="231"/>
      <c r="E7" s="231"/>
      <c r="F7" s="231"/>
    </row>
    <row r="8" spans="1:6" x14ac:dyDescent="0.25">
      <c r="B8" s="231"/>
      <c r="C8" s="231"/>
      <c r="D8" s="231"/>
      <c r="E8" s="231"/>
      <c r="F8" s="231"/>
    </row>
    <row r="9" spans="1:6" x14ac:dyDescent="0.25">
      <c r="B9" s="231"/>
      <c r="C9" s="231"/>
      <c r="D9" s="231"/>
      <c r="E9" s="231"/>
      <c r="F9" s="231"/>
    </row>
    <row r="10" spans="1:6" x14ac:dyDescent="0.25">
      <c r="B10" s="231"/>
      <c r="C10" s="231"/>
      <c r="D10" s="231"/>
      <c r="E10" s="231"/>
      <c r="F10" s="231"/>
    </row>
    <row r="11" spans="1:6" x14ac:dyDescent="0.25">
      <c r="B11" s="231"/>
      <c r="C11" s="231"/>
      <c r="D11" s="231"/>
      <c r="E11" s="231"/>
      <c r="F11" s="231"/>
    </row>
    <row r="12" spans="1:6" x14ac:dyDescent="0.25">
      <c r="B12" s="231"/>
      <c r="C12" s="231"/>
      <c r="D12" s="231"/>
      <c r="E12" s="231"/>
      <c r="F12" s="231"/>
    </row>
    <row r="13" spans="1:6" x14ac:dyDescent="0.25">
      <c r="B13" s="231"/>
      <c r="C13" s="231"/>
      <c r="D13" s="231"/>
      <c r="E13" s="231"/>
      <c r="F13" s="231"/>
    </row>
    <row r="14" spans="1:6" x14ac:dyDescent="0.25">
      <c r="B14" s="231"/>
      <c r="C14" s="231"/>
      <c r="D14" s="231"/>
      <c r="E14" s="231"/>
      <c r="F14" s="231"/>
    </row>
    <row r="15" spans="1:6" x14ac:dyDescent="0.25">
      <c r="B15" s="231"/>
      <c r="C15" s="231"/>
      <c r="D15" s="231"/>
      <c r="E15" s="231"/>
      <c r="F15" s="231"/>
    </row>
    <row r="16" spans="1:6" x14ac:dyDescent="0.25">
      <c r="B16" s="231"/>
      <c r="C16" s="231"/>
      <c r="D16" s="231"/>
      <c r="E16" s="231"/>
      <c r="F16" s="231"/>
    </row>
    <row r="17" spans="2:6" x14ac:dyDescent="0.25">
      <c r="B17" s="231"/>
      <c r="C17" s="231"/>
      <c r="D17" s="231"/>
      <c r="E17" s="231"/>
      <c r="F17" s="231"/>
    </row>
    <row r="19" spans="2:6" x14ac:dyDescent="0.25">
      <c r="B19" s="224" t="s">
        <v>44</v>
      </c>
      <c r="C19" s="224"/>
      <c r="D19" s="224"/>
      <c r="E19" s="224"/>
      <c r="F19" s="224"/>
    </row>
    <row r="21" spans="2:6" x14ac:dyDescent="0.25">
      <c r="B21" s="224" t="s">
        <v>45</v>
      </c>
      <c r="C21" s="224"/>
      <c r="D21" s="224"/>
      <c r="E21" s="224"/>
      <c r="F21" s="224"/>
    </row>
    <row r="22" spans="2:6" x14ac:dyDescent="0.25">
      <c r="B22" s="225" t="s">
        <v>76</v>
      </c>
      <c r="C22" s="225"/>
      <c r="D22" s="225"/>
      <c r="E22" s="225"/>
      <c r="F22" s="225"/>
    </row>
    <row r="23" spans="2:6" x14ac:dyDescent="0.25">
      <c r="B23" s="225"/>
      <c r="C23" s="225"/>
      <c r="D23" s="225"/>
      <c r="E23" s="225"/>
      <c r="F23" s="225"/>
    </row>
    <row r="24" spans="2:6" x14ac:dyDescent="0.25">
      <c r="B24" s="225"/>
      <c r="C24" s="225"/>
      <c r="D24" s="225"/>
      <c r="E24" s="225"/>
      <c r="F24" s="225"/>
    </row>
    <row r="25" spans="2:6" x14ac:dyDescent="0.25">
      <c r="B25" s="225"/>
      <c r="C25" s="225"/>
      <c r="D25" s="225"/>
      <c r="E25" s="225"/>
      <c r="F25" s="225"/>
    </row>
    <row r="26" spans="2:6" x14ac:dyDescent="0.25">
      <c r="B26" s="225"/>
      <c r="C26" s="225"/>
      <c r="D26" s="225"/>
      <c r="E26" s="225"/>
      <c r="F26" s="225"/>
    </row>
    <row r="27" spans="2:6" x14ac:dyDescent="0.25">
      <c r="B27" s="225"/>
      <c r="C27" s="225"/>
      <c r="D27" s="225"/>
      <c r="E27" s="225"/>
      <c r="F27" s="225"/>
    </row>
    <row r="28" spans="2:6" x14ac:dyDescent="0.25">
      <c r="B28" s="225"/>
      <c r="C28" s="225"/>
      <c r="D28" s="225"/>
      <c r="E28" s="225"/>
      <c r="F28" s="225"/>
    </row>
    <row r="29" spans="2:6" x14ac:dyDescent="0.25">
      <c r="B29" s="225"/>
      <c r="C29" s="225"/>
      <c r="D29" s="225"/>
      <c r="E29" s="225"/>
      <c r="F29" s="225"/>
    </row>
    <row r="30" spans="2:6" x14ac:dyDescent="0.25">
      <c r="B30" s="225"/>
      <c r="C30" s="225"/>
      <c r="D30" s="225"/>
      <c r="E30" s="225"/>
      <c r="F30" s="225"/>
    </row>
    <row r="31" spans="2:6" x14ac:dyDescent="0.25">
      <c r="B31" s="225"/>
      <c r="C31" s="225"/>
      <c r="D31" s="225"/>
      <c r="E31" s="225"/>
      <c r="F31" s="225"/>
    </row>
    <row r="32" spans="2:6" x14ac:dyDescent="0.25">
      <c r="B32" s="225"/>
      <c r="C32" s="225"/>
      <c r="D32" s="225"/>
      <c r="E32" s="225"/>
      <c r="F32" s="225"/>
    </row>
    <row r="33" spans="2:6" x14ac:dyDescent="0.25">
      <c r="B33" s="225"/>
      <c r="C33" s="225"/>
      <c r="D33" s="225"/>
      <c r="E33" s="225"/>
      <c r="F33" s="225"/>
    </row>
    <row r="34" spans="2:6" x14ac:dyDescent="0.25">
      <c r="B34" s="225"/>
      <c r="C34" s="225"/>
      <c r="D34" s="225"/>
      <c r="E34" s="225"/>
      <c r="F34" s="225"/>
    </row>
    <row r="35" spans="2:6" x14ac:dyDescent="0.25">
      <c r="B35" s="225"/>
      <c r="C35" s="225"/>
      <c r="D35" s="225"/>
      <c r="E35" s="225"/>
      <c r="F35" s="225"/>
    </row>
    <row r="36" spans="2:6" x14ac:dyDescent="0.25">
      <c r="B36" s="225"/>
      <c r="C36" s="225"/>
      <c r="D36" s="225"/>
      <c r="E36" s="225"/>
      <c r="F36" s="225"/>
    </row>
    <row r="37" spans="2:6" x14ac:dyDescent="0.25">
      <c r="B37" s="225"/>
      <c r="C37" s="225"/>
      <c r="D37" s="225"/>
      <c r="E37" s="225"/>
      <c r="F37" s="225"/>
    </row>
    <row r="38" spans="2:6" x14ac:dyDescent="0.25">
      <c r="B38" s="225"/>
      <c r="C38" s="225"/>
      <c r="D38" s="225"/>
      <c r="E38" s="225"/>
      <c r="F38" s="225"/>
    </row>
    <row r="39" spans="2:6" x14ac:dyDescent="0.25">
      <c r="B39" s="225"/>
      <c r="C39" s="225"/>
      <c r="D39" s="225"/>
      <c r="E39" s="225"/>
      <c r="F39" s="225"/>
    </row>
    <row r="40" spans="2:6" x14ac:dyDescent="0.25">
      <c r="B40" s="225"/>
      <c r="C40" s="225"/>
      <c r="D40" s="225"/>
      <c r="E40" s="225"/>
      <c r="F40" s="225"/>
    </row>
    <row r="41" spans="2:6" x14ac:dyDescent="0.25">
      <c r="B41" s="225"/>
      <c r="C41" s="225"/>
      <c r="D41" s="225"/>
      <c r="E41" s="225"/>
      <c r="F41" s="225"/>
    </row>
    <row r="42" spans="2:6" x14ac:dyDescent="0.25">
      <c r="B42" s="225"/>
      <c r="C42" s="225"/>
      <c r="D42" s="225"/>
      <c r="E42" s="225"/>
      <c r="F42" s="225"/>
    </row>
    <row r="43" spans="2:6" x14ac:dyDescent="0.25">
      <c r="B43" s="225"/>
      <c r="C43" s="225"/>
      <c r="D43" s="225"/>
      <c r="E43" s="225"/>
      <c r="F43" s="225"/>
    </row>
    <row r="44" spans="2:6" x14ac:dyDescent="0.25">
      <c r="B44" s="224" t="s">
        <v>55</v>
      </c>
      <c r="C44" s="224"/>
      <c r="D44" s="224"/>
      <c r="E44" s="224"/>
      <c r="F44" s="224"/>
    </row>
    <row r="45" spans="2:6" x14ac:dyDescent="0.25">
      <c r="B45" s="225" t="s">
        <v>163</v>
      </c>
      <c r="C45" s="225"/>
      <c r="D45" s="225"/>
      <c r="E45" s="225"/>
      <c r="F45" s="225"/>
    </row>
    <row r="46" spans="2:6" x14ac:dyDescent="0.25">
      <c r="B46" s="225"/>
      <c r="C46" s="225"/>
      <c r="D46" s="225"/>
      <c r="E46" s="225"/>
      <c r="F46" s="225"/>
    </row>
    <row r="47" spans="2:6" x14ac:dyDescent="0.25">
      <c r="B47" s="225"/>
      <c r="C47" s="225"/>
      <c r="D47" s="225"/>
      <c r="E47" s="225"/>
      <c r="F47" s="225"/>
    </row>
    <row r="48" spans="2:6" x14ac:dyDescent="0.25">
      <c r="B48" s="225"/>
      <c r="C48" s="225"/>
      <c r="D48" s="225"/>
      <c r="E48" s="225"/>
      <c r="F48" s="225"/>
    </row>
    <row r="49" spans="2:6" x14ac:dyDescent="0.25">
      <c r="B49" s="225"/>
      <c r="C49" s="225"/>
      <c r="D49" s="225"/>
      <c r="E49" s="225"/>
      <c r="F49" s="225"/>
    </row>
    <row r="50" spans="2:6" x14ac:dyDescent="0.25">
      <c r="B50" s="225"/>
      <c r="C50" s="225"/>
      <c r="D50" s="225"/>
      <c r="E50" s="225"/>
      <c r="F50" s="225"/>
    </row>
    <row r="51" spans="2:6" x14ac:dyDescent="0.25">
      <c r="B51" s="225"/>
      <c r="C51" s="225"/>
      <c r="D51" s="225"/>
      <c r="E51" s="225"/>
      <c r="F51" s="225"/>
    </row>
    <row r="52" spans="2:6" x14ac:dyDescent="0.25">
      <c r="B52" s="225"/>
      <c r="C52" s="225"/>
      <c r="D52" s="225"/>
      <c r="E52" s="225"/>
      <c r="F52" s="225"/>
    </row>
    <row r="53" spans="2:6" x14ac:dyDescent="0.25">
      <c r="B53" s="225"/>
      <c r="C53" s="225"/>
      <c r="D53" s="225"/>
      <c r="E53" s="225"/>
      <c r="F53" s="225"/>
    </row>
    <row r="54" spans="2:6" x14ac:dyDescent="0.25">
      <c r="B54" s="21"/>
      <c r="C54" s="21"/>
      <c r="D54" s="21"/>
      <c r="E54" s="21"/>
      <c r="F54" s="21"/>
    </row>
    <row r="55" spans="2:6" x14ac:dyDescent="0.25">
      <c r="B55" s="226" t="s">
        <v>56</v>
      </c>
      <c r="C55" s="226"/>
      <c r="D55" s="226"/>
      <c r="E55" s="226"/>
      <c r="F55" s="226"/>
    </row>
    <row r="57" spans="2:6" x14ac:dyDescent="0.25">
      <c r="B57" s="225" t="s">
        <v>164</v>
      </c>
      <c r="C57" s="225"/>
      <c r="D57" s="225"/>
      <c r="E57" s="225"/>
      <c r="F57" s="225"/>
    </row>
    <row r="58" spans="2:6" x14ac:dyDescent="0.25">
      <c r="B58" s="225"/>
      <c r="C58" s="225"/>
      <c r="D58" s="225"/>
      <c r="E58" s="225"/>
      <c r="F58" s="225"/>
    </row>
    <row r="59" spans="2:6" x14ac:dyDescent="0.25">
      <c r="B59" s="225"/>
      <c r="C59" s="225"/>
      <c r="D59" s="225"/>
      <c r="E59" s="225"/>
      <c r="F59" s="225"/>
    </row>
    <row r="60" spans="2:6" x14ac:dyDescent="0.25">
      <c r="B60" s="225"/>
      <c r="C60" s="225"/>
      <c r="D60" s="225"/>
      <c r="E60" s="225"/>
      <c r="F60" s="225"/>
    </row>
    <row r="61" spans="2:6" x14ac:dyDescent="0.25">
      <c r="B61" s="225"/>
      <c r="C61" s="225"/>
      <c r="D61" s="225"/>
      <c r="E61" s="225"/>
      <c r="F61" s="225"/>
    </row>
    <row r="62" spans="2:6" x14ac:dyDescent="0.25">
      <c r="B62" s="225"/>
      <c r="C62" s="225"/>
      <c r="D62" s="225"/>
      <c r="E62" s="225"/>
      <c r="F62" s="225"/>
    </row>
    <row r="63" spans="2:6" ht="27" customHeight="1" x14ac:dyDescent="0.25">
      <c r="B63" s="225"/>
      <c r="C63" s="225"/>
      <c r="D63" s="225"/>
      <c r="E63" s="225"/>
      <c r="F63" s="225"/>
    </row>
    <row r="64" spans="2:6" x14ac:dyDescent="0.25">
      <c r="B64" s="23"/>
      <c r="C64" s="23"/>
      <c r="D64" s="23"/>
      <c r="E64" s="23"/>
      <c r="F64" s="23"/>
    </row>
    <row r="65" spans="2:9" x14ac:dyDescent="0.25">
      <c r="B65" s="24" t="s">
        <v>19</v>
      </c>
      <c r="C65" s="25">
        <v>46022</v>
      </c>
      <c r="D65" s="25">
        <v>45657</v>
      </c>
    </row>
    <row r="66" spans="2:9" x14ac:dyDescent="0.25">
      <c r="B66" s="26" t="s">
        <v>53</v>
      </c>
      <c r="C66" s="27">
        <v>6572.46</v>
      </c>
      <c r="D66" s="27">
        <v>7812.22</v>
      </c>
    </row>
    <row r="67" spans="2:9" x14ac:dyDescent="0.25">
      <c r="B67" s="26" t="s">
        <v>54</v>
      </c>
      <c r="C67" s="27">
        <v>6585.55</v>
      </c>
      <c r="D67" s="27">
        <v>7843.41</v>
      </c>
    </row>
    <row r="69" spans="2:9" x14ac:dyDescent="0.25">
      <c r="B69" s="141" t="s">
        <v>109</v>
      </c>
      <c r="C69" s="142"/>
      <c r="D69" s="142"/>
      <c r="G69" s="66"/>
    </row>
    <row r="70" spans="2:9" x14ac:dyDescent="0.25">
      <c r="B70" s="143" t="s">
        <v>19</v>
      </c>
      <c r="C70" s="25">
        <v>46022</v>
      </c>
      <c r="D70" s="25">
        <v>45657</v>
      </c>
      <c r="G70" s="66"/>
    </row>
    <row r="71" spans="2:9" x14ac:dyDescent="0.25">
      <c r="B71" s="144" t="s">
        <v>126</v>
      </c>
      <c r="C71" s="146">
        <v>6575.71</v>
      </c>
      <c r="D71" s="146">
        <v>7831.26</v>
      </c>
      <c r="G71" s="66"/>
    </row>
    <row r="72" spans="2:9" x14ac:dyDescent="0.25">
      <c r="B72" s="145"/>
      <c r="C72" s="142"/>
      <c r="D72" s="142"/>
      <c r="E72" s="142"/>
      <c r="H72" s="66"/>
    </row>
    <row r="73" spans="2:9" x14ac:dyDescent="0.25">
      <c r="B73" s="222" t="s">
        <v>165</v>
      </c>
      <c r="C73" s="222"/>
      <c r="D73" s="222"/>
      <c r="E73" s="222"/>
      <c r="F73" s="222"/>
      <c r="G73" s="222"/>
      <c r="H73" s="222"/>
      <c r="I73" s="222"/>
    </row>
    <row r="74" spans="2:9" x14ac:dyDescent="0.25">
      <c r="B74" s="222"/>
      <c r="C74" s="222"/>
      <c r="D74" s="222"/>
      <c r="E74" s="222"/>
      <c r="F74" s="222"/>
      <c r="G74" s="222"/>
      <c r="H74" s="222"/>
      <c r="I74" s="222"/>
    </row>
    <row r="75" spans="2:9" x14ac:dyDescent="0.25">
      <c r="B75" s="222"/>
      <c r="C75" s="222"/>
      <c r="D75" s="222"/>
      <c r="E75" s="222"/>
      <c r="F75" s="222"/>
      <c r="G75" s="222"/>
      <c r="H75" s="222"/>
      <c r="I75" s="222"/>
    </row>
    <row r="76" spans="2:9" x14ac:dyDescent="0.25">
      <c r="B76" s="222"/>
      <c r="C76" s="222"/>
      <c r="D76" s="222"/>
      <c r="E76" s="222"/>
      <c r="F76" s="222"/>
      <c r="G76" s="222"/>
      <c r="H76" s="222"/>
      <c r="I76" s="222"/>
    </row>
    <row r="77" spans="2:9" x14ac:dyDescent="0.25">
      <c r="B77" s="145"/>
      <c r="C77" s="145"/>
      <c r="D77" s="145"/>
      <c r="E77" s="145"/>
      <c r="F77" s="145"/>
      <c r="G77" s="145"/>
      <c r="H77" s="145"/>
      <c r="I77" s="145"/>
    </row>
    <row r="78" spans="2:9" x14ac:dyDescent="0.25">
      <c r="B78" s="224" t="s">
        <v>57</v>
      </c>
      <c r="C78" s="224"/>
      <c r="D78" s="224"/>
      <c r="E78" s="224"/>
      <c r="F78" s="224"/>
    </row>
    <row r="79" spans="2:9" x14ac:dyDescent="0.25">
      <c r="B79" s="225" t="s">
        <v>80</v>
      </c>
      <c r="C79" s="225"/>
      <c r="D79" s="225"/>
      <c r="E79" s="225"/>
      <c r="F79" s="225"/>
    </row>
    <row r="80" spans="2:9" x14ac:dyDescent="0.25">
      <c r="B80" s="225"/>
      <c r="C80" s="225"/>
      <c r="D80" s="225"/>
      <c r="E80" s="225"/>
      <c r="F80" s="225"/>
    </row>
    <row r="81" spans="2:6" x14ac:dyDescent="0.25">
      <c r="B81" s="21"/>
      <c r="C81" s="21"/>
      <c r="D81" s="21"/>
      <c r="E81" s="21"/>
      <c r="F81" s="21"/>
    </row>
    <row r="82" spans="2:6" x14ac:dyDescent="0.25">
      <c r="B82" s="28" t="s">
        <v>58</v>
      </c>
      <c r="C82" s="29"/>
      <c r="D82" s="29"/>
      <c r="E82" s="29"/>
      <c r="F82" s="29"/>
    </row>
    <row r="83" spans="2:6" x14ac:dyDescent="0.25">
      <c r="B83" s="228" t="s">
        <v>81</v>
      </c>
      <c r="C83" s="228"/>
      <c r="D83" s="228"/>
      <c r="E83" s="228"/>
      <c r="F83" s="228"/>
    </row>
    <row r="84" spans="2:6" x14ac:dyDescent="0.25">
      <c r="B84" s="228"/>
      <c r="C84" s="228"/>
      <c r="D84" s="228"/>
      <c r="E84" s="228"/>
      <c r="F84" s="228"/>
    </row>
    <row r="85" spans="2:6" x14ac:dyDescent="0.25">
      <c r="B85" s="23"/>
      <c r="C85" s="23"/>
      <c r="D85" s="23"/>
      <c r="E85" s="23"/>
      <c r="F85" s="23"/>
    </row>
    <row r="86" spans="2:6" x14ac:dyDescent="0.25">
      <c r="B86" s="227" t="s">
        <v>102</v>
      </c>
      <c r="C86" s="227"/>
      <c r="D86" s="227"/>
      <c r="E86" s="227"/>
      <c r="F86" s="227"/>
    </row>
    <row r="87" spans="2:6" x14ac:dyDescent="0.25">
      <c r="B87" s="228" t="s">
        <v>90</v>
      </c>
      <c r="C87" s="228"/>
      <c r="D87" s="228"/>
      <c r="E87" s="228"/>
      <c r="F87" s="228"/>
    </row>
    <row r="88" spans="2:6" x14ac:dyDescent="0.25">
      <c r="B88" s="228"/>
      <c r="C88" s="228"/>
      <c r="D88" s="228"/>
      <c r="E88" s="228"/>
      <c r="F88" s="228"/>
    </row>
    <row r="89" spans="2:6" x14ac:dyDescent="0.25">
      <c r="B89" s="228"/>
      <c r="C89" s="228"/>
      <c r="D89" s="228"/>
      <c r="E89" s="228"/>
      <c r="F89" s="228"/>
    </row>
    <row r="91" spans="2:6" x14ac:dyDescent="0.25">
      <c r="B91" s="232" t="s">
        <v>19</v>
      </c>
      <c r="C91" s="232"/>
      <c r="D91" s="25">
        <f>+EAN!C7</f>
        <v>46022</v>
      </c>
      <c r="E91" s="25">
        <v>45657</v>
      </c>
    </row>
    <row r="92" spans="2:6" x14ac:dyDescent="0.25">
      <c r="B92" s="233" t="s">
        <v>9</v>
      </c>
      <c r="C92" s="233"/>
      <c r="D92" s="30">
        <v>554138048</v>
      </c>
      <c r="E92" s="30">
        <v>329193136</v>
      </c>
      <c r="F92" s="31"/>
    </row>
    <row r="93" spans="2:6" x14ac:dyDescent="0.25">
      <c r="B93" s="232" t="s">
        <v>59</v>
      </c>
      <c r="C93" s="232"/>
      <c r="D93" s="32">
        <f>SUM(D92:D92)</f>
        <v>554138048</v>
      </c>
      <c r="E93" s="32">
        <f>SUM(E92:E92)</f>
        <v>329193136</v>
      </c>
    </row>
    <row r="95" spans="2:6" ht="141.75" customHeight="1" x14ac:dyDescent="0.25">
      <c r="B95" s="224" t="s">
        <v>169</v>
      </c>
      <c r="C95" s="224"/>
      <c r="D95" s="224"/>
      <c r="E95" s="224"/>
      <c r="F95" s="224"/>
    </row>
    <row r="97" spans="2:5" ht="45" x14ac:dyDescent="0.25">
      <c r="B97" s="33" t="s">
        <v>60</v>
      </c>
      <c r="C97" s="33" t="s">
        <v>61</v>
      </c>
      <c r="D97" s="33" t="s">
        <v>62</v>
      </c>
      <c r="E97" s="33" t="s">
        <v>63</v>
      </c>
    </row>
    <row r="98" spans="2:5" x14ac:dyDescent="0.25">
      <c r="B98" s="91" t="s">
        <v>104</v>
      </c>
      <c r="C98" s="76"/>
      <c r="D98" s="76"/>
      <c r="E98" s="92"/>
    </row>
    <row r="99" spans="2:5" x14ac:dyDescent="0.25">
      <c r="B99" s="34" t="s">
        <v>64</v>
      </c>
      <c r="C99" s="30">
        <v>927990.65473684215</v>
      </c>
      <c r="D99" s="93">
        <v>8815911220</v>
      </c>
      <c r="E99" s="94">
        <v>81</v>
      </c>
    </row>
    <row r="100" spans="2:5" x14ac:dyDescent="0.25">
      <c r="B100" s="35" t="s">
        <v>65</v>
      </c>
      <c r="C100" s="94">
        <v>967849.8768421053</v>
      </c>
      <c r="D100" s="93">
        <v>9194573830</v>
      </c>
      <c r="E100" s="94">
        <v>81</v>
      </c>
    </row>
    <row r="101" spans="2:5" x14ac:dyDescent="0.25">
      <c r="B101" s="36" t="s">
        <v>66</v>
      </c>
      <c r="C101" s="37">
        <v>958175.35168421047</v>
      </c>
      <c r="D101" s="95">
        <v>9102665841</v>
      </c>
      <c r="E101" s="96">
        <v>81</v>
      </c>
    </row>
    <row r="102" spans="2:5" x14ac:dyDescent="0.25">
      <c r="B102" s="75" t="s">
        <v>103</v>
      </c>
      <c r="C102" s="76"/>
      <c r="D102" s="76"/>
      <c r="E102" s="92"/>
    </row>
    <row r="103" spans="2:5" x14ac:dyDescent="0.25">
      <c r="B103" s="34" t="s">
        <v>105</v>
      </c>
      <c r="C103" s="136">
        <v>887747.92642105266</v>
      </c>
      <c r="D103" s="134">
        <v>8433605301</v>
      </c>
      <c r="E103" s="30">
        <v>81</v>
      </c>
    </row>
    <row r="104" spans="2:5" x14ac:dyDescent="0.25">
      <c r="B104" s="35" t="s">
        <v>106</v>
      </c>
      <c r="C104" s="137">
        <v>882738.67701975454</v>
      </c>
      <c r="D104" s="101">
        <v>8386017431.6876678</v>
      </c>
      <c r="E104" s="94">
        <v>81</v>
      </c>
    </row>
    <row r="105" spans="2:5" x14ac:dyDescent="0.25">
      <c r="B105" s="36" t="s">
        <v>107</v>
      </c>
      <c r="C105" s="37">
        <v>865900.94578947371</v>
      </c>
      <c r="D105" s="135">
        <v>8226058985</v>
      </c>
      <c r="E105" s="96">
        <v>81</v>
      </c>
    </row>
    <row r="106" spans="2:5" x14ac:dyDescent="0.25">
      <c r="B106" s="75" t="s">
        <v>110</v>
      </c>
      <c r="C106" s="76"/>
      <c r="D106" s="76"/>
      <c r="E106" s="92"/>
    </row>
    <row r="107" spans="2:5" x14ac:dyDescent="0.25">
      <c r="B107" s="34" t="s">
        <v>112</v>
      </c>
      <c r="C107" s="136">
        <v>856615.63442105264</v>
      </c>
      <c r="D107" s="134">
        <v>8137848527</v>
      </c>
      <c r="E107" s="30">
        <v>81</v>
      </c>
    </row>
    <row r="108" spans="2:5" x14ac:dyDescent="0.25">
      <c r="B108" s="35" t="s">
        <v>111</v>
      </c>
      <c r="C108" s="137">
        <v>837443.23042105266</v>
      </c>
      <c r="D108" s="101">
        <v>7955710689</v>
      </c>
      <c r="E108" s="94">
        <v>81</v>
      </c>
    </row>
    <row r="109" spans="2:5" x14ac:dyDescent="0.25">
      <c r="B109" s="36" t="s">
        <v>113</v>
      </c>
      <c r="C109" s="37">
        <v>877270.35052631574</v>
      </c>
      <c r="D109" s="135">
        <v>8334068330</v>
      </c>
      <c r="E109" s="96">
        <v>81</v>
      </c>
    </row>
    <row r="110" spans="2:5" x14ac:dyDescent="0.25">
      <c r="B110" s="234" t="s">
        <v>127</v>
      </c>
      <c r="C110" s="227"/>
      <c r="D110" s="227"/>
      <c r="E110" s="235"/>
    </row>
    <row r="111" spans="2:5" x14ac:dyDescent="0.25">
      <c r="B111" s="34" t="s">
        <v>166</v>
      </c>
      <c r="C111" s="168">
        <v>859778.95905263163</v>
      </c>
      <c r="D111" s="169">
        <v>8167900111</v>
      </c>
      <c r="E111" s="170">
        <v>81</v>
      </c>
    </row>
    <row r="112" spans="2:5" x14ac:dyDescent="0.25">
      <c r="B112" s="35" t="s">
        <v>167</v>
      </c>
      <c r="C112" s="171">
        <v>826622.2990526316</v>
      </c>
      <c r="D112" s="172">
        <v>7852911841</v>
      </c>
      <c r="E112" s="173">
        <v>81</v>
      </c>
    </row>
    <row r="113" spans="2:10" x14ac:dyDescent="0.25">
      <c r="B113" s="36" t="s">
        <v>168</v>
      </c>
      <c r="C113" s="174">
        <v>819612.48221052601</v>
      </c>
      <c r="D113" s="175">
        <v>7786313921</v>
      </c>
      <c r="E113" s="176">
        <v>81</v>
      </c>
    </row>
    <row r="114" spans="2:10" x14ac:dyDescent="0.25">
      <c r="C114" s="100"/>
      <c r="D114" s="101"/>
      <c r="E114" s="101"/>
    </row>
    <row r="115" spans="2:10" x14ac:dyDescent="0.25">
      <c r="C115" s="100"/>
      <c r="D115" s="101"/>
      <c r="E115" s="101"/>
    </row>
    <row r="116" spans="2:10" x14ac:dyDescent="0.25">
      <c r="B116" s="227" t="s">
        <v>67</v>
      </c>
      <c r="C116" s="227"/>
      <c r="D116" s="227"/>
      <c r="E116" s="227"/>
      <c r="F116" s="227"/>
    </row>
    <row r="117" spans="2:10" x14ac:dyDescent="0.25">
      <c r="B117" s="223" t="s">
        <v>132</v>
      </c>
      <c r="C117" s="223"/>
      <c r="D117" s="223"/>
      <c r="E117" s="223"/>
      <c r="F117" s="223"/>
    </row>
    <row r="118" spans="2:10" x14ac:dyDescent="0.25">
      <c r="B118" s="223"/>
      <c r="C118" s="223"/>
      <c r="D118" s="223"/>
      <c r="E118" s="223"/>
      <c r="F118" s="223"/>
    </row>
    <row r="120" spans="2:10" x14ac:dyDescent="0.25">
      <c r="B120" s="44" t="s">
        <v>68</v>
      </c>
      <c r="C120" s="99">
        <v>46022</v>
      </c>
      <c r="D120" s="25">
        <v>45657</v>
      </c>
    </row>
    <row r="121" spans="2:10" x14ac:dyDescent="0.25">
      <c r="B121" s="102" t="s">
        <v>82</v>
      </c>
      <c r="C121" s="45">
        <v>365002558</v>
      </c>
      <c r="D121" s="72">
        <v>15610426</v>
      </c>
    </row>
    <row r="122" spans="2:10" x14ac:dyDescent="0.25">
      <c r="B122" s="138" t="s">
        <v>77</v>
      </c>
      <c r="C122" s="42">
        <v>60558622</v>
      </c>
      <c r="D122" s="139">
        <v>0</v>
      </c>
    </row>
    <row r="123" spans="2:10" x14ac:dyDescent="0.25">
      <c r="B123" s="138" t="s">
        <v>99</v>
      </c>
      <c r="C123" s="72">
        <v>20000000</v>
      </c>
      <c r="D123" s="139">
        <v>0</v>
      </c>
    </row>
    <row r="124" spans="2:10" x14ac:dyDescent="0.25">
      <c r="B124" s="138" t="s">
        <v>108</v>
      </c>
      <c r="C124" s="72">
        <v>10000000</v>
      </c>
      <c r="D124" s="139">
        <v>0</v>
      </c>
    </row>
    <row r="125" spans="2:10" x14ac:dyDescent="0.25">
      <c r="B125" s="138" t="s">
        <v>128</v>
      </c>
      <c r="C125" s="72">
        <v>0</v>
      </c>
      <c r="D125" s="139">
        <v>55515270</v>
      </c>
    </row>
    <row r="126" spans="2:10" x14ac:dyDescent="0.25">
      <c r="B126" s="24" t="s">
        <v>59</v>
      </c>
      <c r="C126" s="46">
        <f>SUM(C121:C125)</f>
        <v>455561180</v>
      </c>
      <c r="D126" s="46">
        <f>SUM(D121:D125)</f>
        <v>71125696</v>
      </c>
    </row>
    <row r="127" spans="2:10" x14ac:dyDescent="0.25">
      <c r="B127" s="47"/>
      <c r="C127" s="48"/>
      <c r="D127" s="49"/>
    </row>
    <row r="128" spans="2:10" ht="193.5" customHeight="1" x14ac:dyDescent="0.25">
      <c r="B128" s="223" t="s">
        <v>188</v>
      </c>
      <c r="C128" s="223"/>
      <c r="D128" s="223"/>
      <c r="E128" s="223"/>
      <c r="F128" s="223"/>
      <c r="G128" s="223"/>
      <c r="H128" s="223"/>
      <c r="I128" s="223"/>
      <c r="J128" s="223"/>
    </row>
    <row r="129" spans="1:13" x14ac:dyDescent="0.25">
      <c r="A129" s="2"/>
      <c r="B129" s="5"/>
      <c r="C129" s="5"/>
      <c r="D129" s="5"/>
      <c r="E129" s="5"/>
      <c r="F129" s="5"/>
      <c r="G129" s="5"/>
      <c r="H129" s="5"/>
      <c r="I129" s="5"/>
      <c r="J129" s="5"/>
    </row>
    <row r="130" spans="1:13" x14ac:dyDescent="0.25">
      <c r="A130" s="3"/>
      <c r="B130" s="6" t="s">
        <v>79</v>
      </c>
      <c r="C130" s="7"/>
      <c r="D130" s="7"/>
      <c r="E130" s="7"/>
      <c r="F130" s="7"/>
      <c r="G130" s="7"/>
      <c r="H130" s="7"/>
      <c r="I130" s="7"/>
      <c r="J130" s="8"/>
    </row>
    <row r="131" spans="1:13" x14ac:dyDescent="0.25">
      <c r="A131" s="3"/>
      <c r="B131" s="6" t="s">
        <v>46</v>
      </c>
      <c r="C131" s="7"/>
      <c r="D131" s="7"/>
      <c r="E131" s="7"/>
      <c r="F131" s="7"/>
      <c r="G131" s="7"/>
      <c r="H131" s="7"/>
      <c r="I131" s="7"/>
      <c r="J131" s="8"/>
    </row>
    <row r="132" spans="1:13" x14ac:dyDescent="0.25">
      <c r="A132" s="3"/>
      <c r="B132" s="9">
        <f>+EAN!C7</f>
        <v>46022</v>
      </c>
      <c r="C132" s="7"/>
      <c r="D132" s="7"/>
      <c r="E132" s="7"/>
      <c r="F132" s="7"/>
      <c r="G132" s="7"/>
      <c r="H132" s="7"/>
      <c r="I132" s="7"/>
      <c r="J132" s="8"/>
    </row>
    <row r="133" spans="1:13" x14ac:dyDescent="0.25">
      <c r="A133" s="3"/>
      <c r="B133" s="6" t="s">
        <v>49</v>
      </c>
      <c r="C133" s="7"/>
      <c r="D133" s="147"/>
      <c r="E133" s="7"/>
      <c r="F133" s="7"/>
      <c r="G133" s="7"/>
      <c r="H133" s="7"/>
      <c r="I133" s="7"/>
      <c r="J133" s="8"/>
    </row>
    <row r="134" spans="1:13" ht="105" x14ac:dyDescent="0.25">
      <c r="A134" s="10"/>
      <c r="B134" s="11" t="s">
        <v>29</v>
      </c>
      <c r="C134" s="11" t="s">
        <v>30</v>
      </c>
      <c r="D134" s="11" t="s">
        <v>31</v>
      </c>
      <c r="E134" s="11" t="s">
        <v>32</v>
      </c>
      <c r="F134" s="11" t="s">
        <v>33</v>
      </c>
      <c r="G134" s="11" t="s">
        <v>34</v>
      </c>
      <c r="H134" s="11" t="s">
        <v>35</v>
      </c>
      <c r="I134" s="11" t="s">
        <v>36</v>
      </c>
      <c r="J134" s="11" t="s">
        <v>170</v>
      </c>
    </row>
    <row r="135" spans="1:13" x14ac:dyDescent="0.25">
      <c r="A135" s="4"/>
      <c r="B135" s="103" t="s">
        <v>118</v>
      </c>
      <c r="C135" s="104" t="s">
        <v>71</v>
      </c>
      <c r="D135" s="105" t="s">
        <v>72</v>
      </c>
      <c r="E135" s="13">
        <v>45930</v>
      </c>
      <c r="F135" s="104" t="s">
        <v>73</v>
      </c>
      <c r="G135" s="106">
        <v>17677261433</v>
      </c>
      <c r="H135" s="14">
        <v>17677261433</v>
      </c>
      <c r="I135" s="161">
        <v>17677261433</v>
      </c>
      <c r="J135" s="190">
        <v>0.6984340437393165</v>
      </c>
      <c r="L135" s="49"/>
      <c r="M135" s="49"/>
    </row>
    <row r="136" spans="1:13" x14ac:dyDescent="0.25">
      <c r="A136" s="4"/>
      <c r="B136" s="155" t="s">
        <v>119</v>
      </c>
      <c r="C136" s="156" t="s">
        <v>71</v>
      </c>
      <c r="D136" s="157" t="s">
        <v>72</v>
      </c>
      <c r="E136" s="158">
        <v>45930</v>
      </c>
      <c r="F136" s="156" t="s">
        <v>73</v>
      </c>
      <c r="G136" s="159">
        <v>3168977192</v>
      </c>
      <c r="H136" s="160">
        <v>3168977192</v>
      </c>
      <c r="I136" s="162">
        <v>3168977192</v>
      </c>
      <c r="J136" s="191">
        <v>0.12520726488744374</v>
      </c>
    </row>
    <row r="137" spans="1:13" x14ac:dyDescent="0.25">
      <c r="A137" s="4"/>
      <c r="B137" s="155" t="s">
        <v>120</v>
      </c>
      <c r="C137" s="156" t="s">
        <v>71</v>
      </c>
      <c r="D137" s="157" t="s">
        <v>72</v>
      </c>
      <c r="E137" s="158">
        <v>45930</v>
      </c>
      <c r="F137" s="156" t="s">
        <v>73</v>
      </c>
      <c r="G137" s="159">
        <v>111705864</v>
      </c>
      <c r="H137" s="160">
        <v>111705864</v>
      </c>
      <c r="I137" s="162">
        <v>111705864</v>
      </c>
      <c r="J137" s="191">
        <v>4.413533091571953E-3</v>
      </c>
    </row>
    <row r="138" spans="1:13" x14ac:dyDescent="0.25">
      <c r="A138" s="4"/>
      <c r="B138" s="107" t="s">
        <v>121</v>
      </c>
      <c r="C138" s="108" t="s">
        <v>71</v>
      </c>
      <c r="D138" s="109" t="s">
        <v>72</v>
      </c>
      <c r="E138" s="97">
        <v>45930</v>
      </c>
      <c r="F138" s="108" t="s">
        <v>73</v>
      </c>
      <c r="G138" s="110">
        <v>145052370</v>
      </c>
      <c r="H138" s="119">
        <v>145052370</v>
      </c>
      <c r="I138" s="163">
        <v>145052370</v>
      </c>
      <c r="J138" s="192">
        <v>5.7310638142142548E-3</v>
      </c>
    </row>
    <row r="139" spans="1:13" x14ac:dyDescent="0.25">
      <c r="A139" s="4"/>
      <c r="B139" s="15"/>
      <c r="C139" s="17" t="s">
        <v>74</v>
      </c>
      <c r="D139" s="17"/>
      <c r="E139" s="17"/>
      <c r="F139" s="17"/>
      <c r="G139" s="18">
        <f>SUM(G135:G138)</f>
        <v>21102996859</v>
      </c>
      <c r="H139" s="18">
        <f>SUM(H135:H138)</f>
        <v>21102996859</v>
      </c>
      <c r="I139" s="18">
        <f>SUM(I135:I138)</f>
        <v>21102996859</v>
      </c>
      <c r="J139" s="193">
        <v>0.83378590553254639</v>
      </c>
    </row>
    <row r="140" spans="1:13" x14ac:dyDescent="0.25">
      <c r="A140" s="4"/>
      <c r="B140" s="4"/>
      <c r="C140" s="4"/>
      <c r="D140" s="4"/>
      <c r="E140" s="4"/>
      <c r="F140" s="4"/>
      <c r="G140" s="4"/>
      <c r="H140" s="4"/>
      <c r="I140" s="4"/>
      <c r="J140" s="4"/>
    </row>
    <row r="141" spans="1:13" x14ac:dyDescent="0.25">
      <c r="A141" s="4"/>
      <c r="B141" s="4"/>
      <c r="C141" s="4"/>
      <c r="D141" s="4"/>
      <c r="E141" s="4"/>
      <c r="F141" s="4"/>
      <c r="G141" s="4"/>
      <c r="H141" s="4"/>
      <c r="I141" s="4"/>
      <c r="J141" s="4"/>
    </row>
    <row r="142" spans="1:13" x14ac:dyDescent="0.25">
      <c r="A142" s="4"/>
      <c r="B142" s="5"/>
      <c r="C142" s="5"/>
      <c r="D142" s="5"/>
      <c r="E142" s="5"/>
      <c r="F142" s="5"/>
      <c r="G142" s="5"/>
      <c r="H142" s="5"/>
      <c r="I142" s="5"/>
      <c r="J142" s="5"/>
    </row>
    <row r="143" spans="1:13" x14ac:dyDescent="0.25">
      <c r="A143" s="4"/>
      <c r="B143" s="6" t="s">
        <v>79</v>
      </c>
      <c r="C143" s="7"/>
      <c r="D143" s="7"/>
      <c r="E143" s="7"/>
      <c r="F143" s="7"/>
      <c r="G143" s="7"/>
      <c r="H143" s="7"/>
      <c r="I143" s="7"/>
      <c r="J143" s="8"/>
    </row>
    <row r="144" spans="1:13" x14ac:dyDescent="0.25">
      <c r="A144" s="4"/>
      <c r="B144" s="6" t="s">
        <v>46</v>
      </c>
      <c r="C144" s="7"/>
      <c r="D144" s="7"/>
      <c r="E144" s="7"/>
      <c r="F144" s="7"/>
      <c r="G144" s="7"/>
      <c r="H144" s="7"/>
      <c r="I144" s="7"/>
      <c r="J144" s="8"/>
    </row>
    <row r="145" spans="1:12" x14ac:dyDescent="0.25">
      <c r="A145" s="4"/>
      <c r="B145" s="9">
        <f>+EAN!D7</f>
        <v>45657</v>
      </c>
      <c r="C145" s="7"/>
      <c r="D145" s="7"/>
      <c r="E145" s="7"/>
      <c r="F145" s="7"/>
      <c r="G145" s="7"/>
      <c r="H145" s="7"/>
      <c r="I145" s="7"/>
      <c r="J145" s="8"/>
    </row>
    <row r="146" spans="1:12" x14ac:dyDescent="0.25">
      <c r="A146" s="4"/>
      <c r="B146" s="6" t="s">
        <v>49</v>
      </c>
      <c r="C146" s="7"/>
      <c r="D146" s="7"/>
      <c r="E146" s="7"/>
      <c r="F146" s="7"/>
      <c r="G146" s="7"/>
      <c r="H146" s="7"/>
      <c r="I146" s="7"/>
      <c r="J146" s="8"/>
    </row>
    <row r="147" spans="1:12" ht="105" x14ac:dyDescent="0.25">
      <c r="A147" s="4"/>
      <c r="B147" s="11" t="s">
        <v>29</v>
      </c>
      <c r="C147" s="11" t="s">
        <v>30</v>
      </c>
      <c r="D147" s="11" t="s">
        <v>31</v>
      </c>
      <c r="E147" s="11" t="s">
        <v>32</v>
      </c>
      <c r="F147" s="11" t="s">
        <v>33</v>
      </c>
      <c r="G147" s="11" t="s">
        <v>34</v>
      </c>
      <c r="H147" s="11" t="s">
        <v>35</v>
      </c>
      <c r="I147" s="11" t="s">
        <v>36</v>
      </c>
      <c r="J147" s="11" t="s">
        <v>170</v>
      </c>
    </row>
    <row r="148" spans="1:12" x14ac:dyDescent="0.25">
      <c r="A148" s="4"/>
      <c r="B148" s="12" t="s">
        <v>78</v>
      </c>
      <c r="C148" s="104" t="s">
        <v>71</v>
      </c>
      <c r="D148" s="105" t="s">
        <v>72</v>
      </c>
      <c r="E148" s="105"/>
      <c r="F148" s="166" t="s">
        <v>73</v>
      </c>
      <c r="G148" s="106">
        <v>20324147000.418465</v>
      </c>
      <c r="H148" s="106">
        <v>20324147000.418465</v>
      </c>
      <c r="I148" s="106">
        <v>20324147000.418465</v>
      </c>
      <c r="J148" s="165">
        <v>0.8744131241519314</v>
      </c>
      <c r="K148" s="49"/>
    </row>
    <row r="149" spans="1:12" x14ac:dyDescent="0.25">
      <c r="A149" s="4"/>
      <c r="B149" s="15"/>
      <c r="C149" s="108"/>
      <c r="D149" s="109"/>
      <c r="E149" s="109"/>
      <c r="F149" s="16"/>
      <c r="G149" s="110"/>
      <c r="H149" s="110"/>
      <c r="I149" s="110"/>
      <c r="J149" s="133"/>
      <c r="K149" s="49"/>
      <c r="L149" s="64"/>
    </row>
    <row r="150" spans="1:12" x14ac:dyDescent="0.25">
      <c r="A150" s="4"/>
      <c r="B150" s="15"/>
      <c r="C150" s="17" t="s">
        <v>74</v>
      </c>
      <c r="D150" s="16"/>
      <c r="E150" s="17"/>
      <c r="F150" s="17"/>
      <c r="G150" s="18">
        <f>SUM(G148:G149)</f>
        <v>20324147000.418465</v>
      </c>
      <c r="H150" s="18">
        <f>SUM(H148:H149)</f>
        <v>20324147000.418465</v>
      </c>
      <c r="I150" s="18">
        <f>SUM(I148:I149)</f>
        <v>20324147000.418465</v>
      </c>
      <c r="J150" s="193">
        <v>0.8744131241519314</v>
      </c>
    </row>
    <row r="151" spans="1:12" x14ac:dyDescent="0.25">
      <c r="A151" s="4"/>
      <c r="B151" s="4"/>
      <c r="C151" s="4"/>
      <c r="D151" s="4"/>
      <c r="E151" s="4"/>
      <c r="F151" s="4"/>
      <c r="G151" s="182"/>
      <c r="H151" s="4"/>
      <c r="I151" s="4"/>
      <c r="J151" s="4"/>
    </row>
    <row r="152" spans="1:12" x14ac:dyDescent="0.25">
      <c r="B152" s="229" t="s">
        <v>171</v>
      </c>
      <c r="C152" s="229"/>
      <c r="D152" s="229"/>
      <c r="E152" s="229"/>
      <c r="F152" s="229"/>
    </row>
    <row r="153" spans="1:12" x14ac:dyDescent="0.25">
      <c r="B153" s="229"/>
      <c r="C153" s="229"/>
      <c r="D153" s="229"/>
      <c r="E153" s="229"/>
      <c r="F153" s="229"/>
    </row>
    <row r="154" spans="1:12" x14ac:dyDescent="0.25">
      <c r="B154" s="21"/>
      <c r="C154" s="21"/>
      <c r="D154" s="21"/>
      <c r="E154" s="21"/>
      <c r="F154" s="21"/>
    </row>
    <row r="155" spans="1:12" x14ac:dyDescent="0.25">
      <c r="B155" s="24" t="s">
        <v>68</v>
      </c>
      <c r="C155" s="25">
        <v>46022</v>
      </c>
      <c r="D155" s="99">
        <v>45657</v>
      </c>
    </row>
    <row r="156" spans="1:12" x14ac:dyDescent="0.25">
      <c r="B156" s="38" t="s">
        <v>114</v>
      </c>
      <c r="C156" s="41">
        <v>12052728</v>
      </c>
      <c r="D156" s="41">
        <v>0</v>
      </c>
    </row>
    <row r="157" spans="1:12" x14ac:dyDescent="0.25">
      <c r="B157" s="39" t="s">
        <v>70</v>
      </c>
      <c r="C157" s="42">
        <v>0</v>
      </c>
      <c r="D157" s="42">
        <v>1227952962</v>
      </c>
    </row>
    <row r="158" spans="1:12" x14ac:dyDescent="0.25">
      <c r="B158" s="40" t="s">
        <v>83</v>
      </c>
      <c r="C158" s="43">
        <v>0</v>
      </c>
      <c r="D158" s="43">
        <v>64040000</v>
      </c>
    </row>
    <row r="159" spans="1:12" x14ac:dyDescent="0.25">
      <c r="B159" s="50" t="s">
        <v>59</v>
      </c>
      <c r="C159" s="51">
        <f>SUM(C156:C158)</f>
        <v>12052728</v>
      </c>
      <c r="D159" s="51">
        <f>SUM(D156:D158)</f>
        <v>1291992962</v>
      </c>
    </row>
    <row r="160" spans="1:12" x14ac:dyDescent="0.25">
      <c r="B160" s="47"/>
      <c r="C160" s="48"/>
      <c r="D160" s="49"/>
    </row>
    <row r="161" spans="2:6" ht="15" customHeight="1" x14ac:dyDescent="0.25">
      <c r="B161" s="229" t="s">
        <v>172</v>
      </c>
      <c r="C161" s="229"/>
      <c r="D161" s="229"/>
      <c r="E161" s="229"/>
      <c r="F161" s="229"/>
    </row>
    <row r="162" spans="2:6" x14ac:dyDescent="0.25">
      <c r="B162" s="229"/>
      <c r="C162" s="229"/>
      <c r="D162" s="229"/>
      <c r="E162" s="229"/>
      <c r="F162" s="229"/>
    </row>
    <row r="163" spans="2:6" x14ac:dyDescent="0.25">
      <c r="B163" s="229"/>
      <c r="C163" s="229"/>
      <c r="D163" s="229"/>
      <c r="E163" s="229"/>
      <c r="F163" s="229"/>
    </row>
    <row r="164" spans="2:6" x14ac:dyDescent="0.25">
      <c r="B164" s="44" t="s">
        <v>68</v>
      </c>
      <c r="C164" s="99">
        <v>46022</v>
      </c>
      <c r="D164" s="99">
        <v>45657</v>
      </c>
      <c r="E164" s="21"/>
      <c r="F164" s="21"/>
    </row>
    <row r="165" spans="2:6" x14ac:dyDescent="0.25">
      <c r="B165" s="151" t="s">
        <v>95</v>
      </c>
      <c r="C165" s="120">
        <v>16500000000</v>
      </c>
      <c r="D165" s="152">
        <v>11755357073</v>
      </c>
      <c r="E165" s="154"/>
      <c r="F165" s="21"/>
    </row>
    <row r="166" spans="2:6" x14ac:dyDescent="0.25">
      <c r="B166" s="122" t="s">
        <v>96</v>
      </c>
      <c r="C166" s="121">
        <v>784602739</v>
      </c>
      <c r="D166" s="153">
        <v>719070716</v>
      </c>
      <c r="E166" s="55"/>
      <c r="F166" s="21"/>
    </row>
    <row r="167" spans="2:6" x14ac:dyDescent="0.25">
      <c r="B167" s="122" t="s">
        <v>97</v>
      </c>
      <c r="C167" s="194">
        <v>-760342465</v>
      </c>
      <c r="D167" s="195">
        <v>-471881914</v>
      </c>
      <c r="E167" s="21"/>
      <c r="F167" s="21"/>
    </row>
    <row r="168" spans="2:6" x14ac:dyDescent="0.25">
      <c r="B168" s="24" t="s">
        <v>59</v>
      </c>
      <c r="C168" s="177">
        <f>SUM(C165:C167)</f>
        <v>16524260274</v>
      </c>
      <c r="D168" s="178">
        <f>+SUM(D165:D167)</f>
        <v>12002545875</v>
      </c>
      <c r="E168" s="21"/>
      <c r="F168" s="21"/>
    </row>
    <row r="169" spans="2:6" x14ac:dyDescent="0.25">
      <c r="B169" s="21"/>
      <c r="C169" s="55"/>
      <c r="D169" s="55"/>
      <c r="E169" s="21"/>
      <c r="F169" s="21"/>
    </row>
    <row r="170" spans="2:6" ht="15" customHeight="1" x14ac:dyDescent="0.25">
      <c r="B170" s="223" t="s">
        <v>173</v>
      </c>
      <c r="C170" s="223"/>
      <c r="D170" s="223"/>
      <c r="E170" s="223"/>
      <c r="F170" s="223"/>
    </row>
    <row r="171" spans="2:6" x14ac:dyDescent="0.25">
      <c r="B171" s="223"/>
      <c r="C171" s="223"/>
      <c r="D171" s="223"/>
      <c r="E171" s="223"/>
      <c r="F171" s="223"/>
    </row>
    <row r="172" spans="2:6" x14ac:dyDescent="0.25">
      <c r="B172" s="23"/>
      <c r="C172" s="23"/>
      <c r="D172" s="23"/>
      <c r="E172" s="23"/>
      <c r="F172" s="23"/>
    </row>
    <row r="173" spans="2:6" x14ac:dyDescent="0.25">
      <c r="B173" s="44" t="s">
        <v>68</v>
      </c>
      <c r="C173" s="25">
        <v>46022</v>
      </c>
      <c r="D173" s="99">
        <v>45657</v>
      </c>
      <c r="E173" s="23"/>
      <c r="F173" s="23"/>
    </row>
    <row r="174" spans="2:6" x14ac:dyDescent="0.25">
      <c r="B174" s="38" t="s">
        <v>75</v>
      </c>
      <c r="C174" s="45">
        <v>0</v>
      </c>
      <c r="D174" s="45">
        <v>700800000</v>
      </c>
      <c r="E174" s="23"/>
      <c r="F174" s="23"/>
    </row>
    <row r="175" spans="2:6" x14ac:dyDescent="0.25">
      <c r="B175" s="24" t="s">
        <v>59</v>
      </c>
      <c r="C175" s="98">
        <f>SUM(C174:C174)</f>
        <v>0</v>
      </c>
      <c r="D175" s="98">
        <f>SUM(D174)</f>
        <v>700800000</v>
      </c>
      <c r="E175" s="23"/>
      <c r="F175" s="23"/>
    </row>
    <row r="176" spans="2:6" x14ac:dyDescent="0.25">
      <c r="B176" s="47"/>
      <c r="C176" s="48"/>
    </row>
    <row r="177" spans="2:6" ht="15" customHeight="1" x14ac:dyDescent="0.25">
      <c r="B177" s="223" t="s">
        <v>174</v>
      </c>
      <c r="C177" s="223"/>
      <c r="D177" s="223"/>
      <c r="E177" s="223"/>
      <c r="F177" s="223"/>
    </row>
    <row r="178" spans="2:6" x14ac:dyDescent="0.25">
      <c r="B178" s="223"/>
      <c r="C178" s="223"/>
      <c r="D178" s="223"/>
      <c r="E178" s="223"/>
      <c r="F178" s="223"/>
    </row>
    <row r="179" spans="2:6" x14ac:dyDescent="0.25">
      <c r="B179" s="21"/>
      <c r="C179" s="21"/>
      <c r="D179" s="21"/>
      <c r="E179" s="21"/>
      <c r="F179" s="21"/>
    </row>
    <row r="180" spans="2:6" x14ac:dyDescent="0.25">
      <c r="B180" s="24" t="s">
        <v>68</v>
      </c>
      <c r="C180" s="99">
        <v>46022</v>
      </c>
      <c r="D180" s="99">
        <v>45657</v>
      </c>
      <c r="E180" s="21"/>
      <c r="F180" s="21"/>
    </row>
    <row r="181" spans="2:6" x14ac:dyDescent="0.25">
      <c r="B181" s="35" t="s">
        <v>134</v>
      </c>
      <c r="C181" s="41">
        <v>376371936</v>
      </c>
      <c r="D181" s="41">
        <v>1167648148</v>
      </c>
      <c r="E181" s="21"/>
      <c r="F181" s="55"/>
    </row>
    <row r="182" spans="2:6" x14ac:dyDescent="0.25">
      <c r="B182" s="35" t="s">
        <v>116</v>
      </c>
      <c r="C182" s="42">
        <v>9091200</v>
      </c>
      <c r="D182" s="42">
        <v>0</v>
      </c>
      <c r="E182" s="55"/>
      <c r="F182" s="21"/>
    </row>
    <row r="183" spans="2:6" x14ac:dyDescent="0.25">
      <c r="B183" s="35" t="s">
        <v>133</v>
      </c>
      <c r="C183" s="43">
        <f>5284-824</f>
        <v>4460</v>
      </c>
      <c r="D183" s="43">
        <v>0</v>
      </c>
      <c r="E183" s="55"/>
      <c r="F183" s="21"/>
    </row>
    <row r="184" spans="2:6" x14ac:dyDescent="0.25">
      <c r="B184" s="24" t="s">
        <v>59</v>
      </c>
      <c r="C184" s="74">
        <f>SUM(C181:C183)</f>
        <v>385467596</v>
      </c>
      <c r="D184" s="74">
        <f>SUM(D181:D183)</f>
        <v>1167648148</v>
      </c>
      <c r="E184" s="21"/>
      <c r="F184" s="21"/>
    </row>
    <row r="185" spans="2:6" x14ac:dyDescent="0.25">
      <c r="B185" s="21"/>
      <c r="C185" s="55"/>
      <c r="D185" s="55"/>
      <c r="E185" s="21"/>
      <c r="F185" s="21"/>
    </row>
    <row r="186" spans="2:6" x14ac:dyDescent="0.25">
      <c r="B186" s="229" t="s">
        <v>175</v>
      </c>
      <c r="C186" s="229"/>
      <c r="D186" s="229"/>
      <c r="E186" s="229"/>
      <c r="F186" s="229"/>
    </row>
    <row r="187" spans="2:6" x14ac:dyDescent="0.25">
      <c r="B187" s="229"/>
      <c r="C187" s="229"/>
      <c r="D187" s="229"/>
      <c r="E187" s="229"/>
      <c r="F187" s="229"/>
    </row>
    <row r="188" spans="2:6" ht="7.5" customHeight="1" x14ac:dyDescent="0.25">
      <c r="B188" s="21"/>
      <c r="C188" s="21"/>
      <c r="D188" s="21"/>
      <c r="E188" s="21"/>
      <c r="F188" s="21"/>
    </row>
    <row r="189" spans="2:6" x14ac:dyDescent="0.25">
      <c r="B189" s="24" t="s">
        <v>68</v>
      </c>
      <c r="C189" s="25">
        <v>46022</v>
      </c>
      <c r="D189" s="99">
        <v>45657</v>
      </c>
      <c r="E189" s="21"/>
      <c r="F189" s="21"/>
    </row>
    <row r="190" spans="2:6" x14ac:dyDescent="0.25">
      <c r="B190" s="52" t="s">
        <v>98</v>
      </c>
      <c r="C190" s="53">
        <v>43729145</v>
      </c>
      <c r="D190" s="53">
        <v>40463342</v>
      </c>
      <c r="E190" s="21"/>
      <c r="F190" s="21"/>
    </row>
    <row r="191" spans="2:6" x14ac:dyDescent="0.25">
      <c r="B191" s="24" t="s">
        <v>59</v>
      </c>
      <c r="C191" s="54">
        <f>SUM(C190)</f>
        <v>43729145</v>
      </c>
      <c r="D191" s="54">
        <f>SUM(D190)</f>
        <v>40463342</v>
      </c>
      <c r="E191" s="21"/>
      <c r="F191" s="21"/>
    </row>
    <row r="192" spans="2:6" x14ac:dyDescent="0.25">
      <c r="B192" s="47"/>
      <c r="C192" s="123"/>
      <c r="D192" s="123"/>
      <c r="E192" s="21"/>
      <c r="F192" s="21"/>
    </row>
    <row r="193" spans="2:6" ht="15" customHeight="1" x14ac:dyDescent="0.25">
      <c r="B193" s="229" t="s">
        <v>176</v>
      </c>
      <c r="C193" s="229"/>
      <c r="D193" s="229"/>
      <c r="E193" s="229"/>
      <c r="F193" s="229"/>
    </row>
    <row r="194" spans="2:6" x14ac:dyDescent="0.25">
      <c r="B194" s="229"/>
      <c r="C194" s="229"/>
      <c r="D194" s="229"/>
      <c r="E194" s="229"/>
      <c r="F194" s="229"/>
    </row>
    <row r="195" spans="2:6" x14ac:dyDescent="0.25">
      <c r="B195" s="21"/>
      <c r="C195" s="21"/>
      <c r="D195" s="21"/>
      <c r="E195" s="21"/>
      <c r="F195" s="21"/>
    </row>
    <row r="196" spans="2:6" x14ac:dyDescent="0.25">
      <c r="B196" s="24" t="s">
        <v>68</v>
      </c>
      <c r="C196" s="25">
        <v>46022</v>
      </c>
      <c r="D196" s="99">
        <v>45657</v>
      </c>
      <c r="E196" s="21"/>
      <c r="F196" s="21"/>
    </row>
    <row r="197" spans="2:6" x14ac:dyDescent="0.25">
      <c r="B197" s="52" t="s">
        <v>122</v>
      </c>
      <c r="C197" s="53"/>
      <c r="D197" s="53">
        <v>409452739</v>
      </c>
      <c r="E197" s="21"/>
      <c r="F197" s="21"/>
    </row>
    <row r="198" spans="2:6" x14ac:dyDescent="0.25">
      <c r="B198" s="24" t="s">
        <v>59</v>
      </c>
      <c r="C198" s="54">
        <f>SUM(C197)</f>
        <v>0</v>
      </c>
      <c r="D198" s="54">
        <f>SUM(D197)</f>
        <v>409452739</v>
      </c>
      <c r="E198" s="21"/>
      <c r="F198" s="21"/>
    </row>
    <row r="199" spans="2:6" x14ac:dyDescent="0.25">
      <c r="B199" s="21"/>
      <c r="C199" s="55"/>
      <c r="D199" s="55"/>
      <c r="E199" s="21"/>
      <c r="F199" s="21"/>
    </row>
    <row r="200" spans="2:6" x14ac:dyDescent="0.25">
      <c r="B200" s="229" t="s">
        <v>177</v>
      </c>
      <c r="C200" s="229"/>
      <c r="D200" s="229"/>
      <c r="E200" s="229"/>
      <c r="F200" s="229"/>
    </row>
    <row r="201" spans="2:6" x14ac:dyDescent="0.25">
      <c r="B201" s="229"/>
      <c r="C201" s="229"/>
      <c r="D201" s="229"/>
      <c r="E201" s="229"/>
      <c r="F201" s="229"/>
    </row>
    <row r="202" spans="2:6" x14ac:dyDescent="0.25">
      <c r="B202" s="21"/>
      <c r="C202" s="21"/>
      <c r="D202" s="21"/>
      <c r="E202" s="21"/>
      <c r="F202" s="21"/>
    </row>
    <row r="203" spans="2:6" x14ac:dyDescent="0.25">
      <c r="B203" s="24" t="s">
        <v>19</v>
      </c>
      <c r="C203" s="25">
        <v>46022</v>
      </c>
      <c r="D203" s="99">
        <v>45657</v>
      </c>
      <c r="E203" s="154"/>
    </row>
    <row r="204" spans="2:6" x14ac:dyDescent="0.25">
      <c r="B204" s="52" t="s">
        <v>69</v>
      </c>
      <c r="C204" s="56">
        <v>0</v>
      </c>
      <c r="D204" s="56">
        <v>13034624</v>
      </c>
    </row>
    <row r="205" spans="2:6" x14ac:dyDescent="0.25">
      <c r="B205" s="24" t="s">
        <v>59</v>
      </c>
      <c r="C205" s="57">
        <f>SUM(C204)</f>
        <v>0</v>
      </c>
      <c r="D205" s="57">
        <f>SUM(D204)</f>
        <v>13034624</v>
      </c>
    </row>
    <row r="206" spans="2:6" x14ac:dyDescent="0.25">
      <c r="B206" s="223" t="s">
        <v>180</v>
      </c>
      <c r="C206" s="223"/>
      <c r="D206" s="223"/>
      <c r="E206" s="223"/>
      <c r="F206" s="223"/>
    </row>
    <row r="207" spans="2:6" x14ac:dyDescent="0.25">
      <c r="B207" s="223"/>
      <c r="C207" s="223"/>
      <c r="D207" s="223"/>
      <c r="E207" s="223"/>
      <c r="F207" s="223"/>
    </row>
    <row r="209" spans="2:4" x14ac:dyDescent="0.25">
      <c r="B209" s="44" t="s">
        <v>138</v>
      </c>
      <c r="C209" s="99">
        <v>46022</v>
      </c>
      <c r="D209" s="99">
        <v>45657</v>
      </c>
    </row>
    <row r="210" spans="2:4" x14ac:dyDescent="0.25">
      <c r="B210" s="38" t="s">
        <v>139</v>
      </c>
      <c r="C210" s="148">
        <v>219870689</v>
      </c>
      <c r="D210" s="41">
        <v>0</v>
      </c>
    </row>
    <row r="211" spans="2:4" x14ac:dyDescent="0.25">
      <c r="B211" s="40" t="s">
        <v>117</v>
      </c>
      <c r="C211" s="150">
        <v>0</v>
      </c>
      <c r="D211" s="43">
        <v>43657</v>
      </c>
    </row>
    <row r="212" spans="2:4" x14ac:dyDescent="0.25">
      <c r="B212" s="50" t="s">
        <v>59</v>
      </c>
      <c r="C212" s="180">
        <f>SUM(C210:C211)</f>
        <v>219870689</v>
      </c>
      <c r="D212" s="180">
        <f>SUM(D210:D211)</f>
        <v>43657</v>
      </c>
    </row>
    <row r="215" spans="2:4" x14ac:dyDescent="0.25">
      <c r="B215" s="44" t="s">
        <v>85</v>
      </c>
      <c r="C215" s="99">
        <v>46022</v>
      </c>
      <c r="D215" s="99">
        <v>45657</v>
      </c>
    </row>
    <row r="216" spans="2:4" x14ac:dyDescent="0.25">
      <c r="B216" s="34" t="s">
        <v>137</v>
      </c>
      <c r="C216" s="148">
        <v>8609090</v>
      </c>
      <c r="D216" s="41">
        <v>0</v>
      </c>
    </row>
    <row r="217" spans="2:4" x14ac:dyDescent="0.25">
      <c r="B217" s="35" t="s">
        <v>136</v>
      </c>
      <c r="C217" s="60">
        <v>3444073</v>
      </c>
      <c r="D217" s="42">
        <v>0</v>
      </c>
    </row>
    <row r="218" spans="2:4" x14ac:dyDescent="0.25">
      <c r="B218" s="35" t="s">
        <v>135</v>
      </c>
      <c r="C218" s="60">
        <v>3117454</v>
      </c>
      <c r="D218" s="42">
        <v>0</v>
      </c>
    </row>
    <row r="219" spans="2:4" x14ac:dyDescent="0.25">
      <c r="B219" s="35" t="s">
        <v>88</v>
      </c>
      <c r="C219" s="60">
        <v>864251</v>
      </c>
      <c r="D219" s="42">
        <v>54872</v>
      </c>
    </row>
    <row r="220" spans="2:4" x14ac:dyDescent="0.25">
      <c r="B220" s="35" t="s">
        <v>89</v>
      </c>
      <c r="C220" s="60">
        <v>733633</v>
      </c>
      <c r="D220" s="42">
        <v>18855</v>
      </c>
    </row>
    <row r="221" spans="2:4" x14ac:dyDescent="0.25">
      <c r="B221" s="35" t="s">
        <v>129</v>
      </c>
      <c r="C221" s="60">
        <v>0</v>
      </c>
      <c r="D221" s="42">
        <v>40616592</v>
      </c>
    </row>
    <row r="222" spans="2:4" x14ac:dyDescent="0.25">
      <c r="B222" s="35" t="s">
        <v>130</v>
      </c>
      <c r="C222" s="60">
        <v>0</v>
      </c>
      <c r="D222" s="42">
        <v>38181819</v>
      </c>
    </row>
    <row r="223" spans="2:4" x14ac:dyDescent="0.25">
      <c r="B223" s="35" t="s">
        <v>86</v>
      </c>
      <c r="C223" s="60">
        <v>0</v>
      </c>
      <c r="D223" s="42">
        <v>4240364</v>
      </c>
    </row>
    <row r="224" spans="2:4" x14ac:dyDescent="0.25">
      <c r="B224" s="140" t="s">
        <v>131</v>
      </c>
      <c r="C224" s="149">
        <v>0</v>
      </c>
      <c r="D224" s="42">
        <v>3272728</v>
      </c>
    </row>
    <row r="225" spans="2:6" x14ac:dyDescent="0.25">
      <c r="B225" s="35" t="s">
        <v>87</v>
      </c>
      <c r="C225" s="60">
        <v>0</v>
      </c>
      <c r="D225" s="42">
        <v>345455</v>
      </c>
    </row>
    <row r="226" spans="2:6" x14ac:dyDescent="0.25">
      <c r="B226" s="58" t="s">
        <v>59</v>
      </c>
      <c r="C226" s="69">
        <f>SUM(C216:C225)</f>
        <v>16768501</v>
      </c>
      <c r="D226" s="69">
        <f>SUM(D216:D225)</f>
        <v>86730685</v>
      </c>
    </row>
    <row r="228" spans="2:6" ht="15" customHeight="1" x14ac:dyDescent="0.25">
      <c r="B228" s="223" t="s">
        <v>182</v>
      </c>
      <c r="C228" s="223"/>
      <c r="D228" s="223"/>
      <c r="E228" s="223"/>
      <c r="F228" s="223"/>
    </row>
    <row r="229" spans="2:6" x14ac:dyDescent="0.25">
      <c r="B229" s="223"/>
      <c r="C229" s="223"/>
      <c r="D229" s="223"/>
      <c r="E229" s="223"/>
      <c r="F229" s="223"/>
    </row>
    <row r="230" spans="2:6" x14ac:dyDescent="0.25">
      <c r="B230" s="223"/>
      <c r="C230" s="223"/>
      <c r="D230" s="223"/>
      <c r="E230" s="223"/>
      <c r="F230" s="223"/>
    </row>
    <row r="231" spans="2:6" x14ac:dyDescent="0.25">
      <c r="B231" s="23"/>
      <c r="C231" s="23"/>
      <c r="D231" s="23"/>
      <c r="E231" s="23"/>
      <c r="F231" s="23"/>
    </row>
    <row r="232" spans="2:6" x14ac:dyDescent="0.25">
      <c r="B232" s="44" t="s">
        <v>68</v>
      </c>
      <c r="C232" s="99">
        <v>46022</v>
      </c>
      <c r="D232" s="99">
        <v>45657</v>
      </c>
      <c r="E232" s="23"/>
      <c r="F232" s="23"/>
    </row>
    <row r="233" spans="2:6" x14ac:dyDescent="0.25">
      <c r="B233" s="34" t="s">
        <v>140</v>
      </c>
      <c r="C233" s="41">
        <v>294727113</v>
      </c>
      <c r="D233" s="53">
        <v>0</v>
      </c>
      <c r="E233" s="23"/>
      <c r="F233" s="23"/>
    </row>
    <row r="234" spans="2:6" x14ac:dyDescent="0.25">
      <c r="B234" s="35" t="s">
        <v>129</v>
      </c>
      <c r="C234" s="42">
        <v>171126219</v>
      </c>
      <c r="D234" s="184">
        <v>0</v>
      </c>
      <c r="E234" s="23"/>
      <c r="F234" s="23"/>
    </row>
    <row r="235" spans="2:6" x14ac:dyDescent="0.25">
      <c r="B235" s="35" t="s">
        <v>146</v>
      </c>
      <c r="C235" s="42">
        <v>79644236</v>
      </c>
      <c r="D235" s="184">
        <v>0</v>
      </c>
      <c r="E235" s="23"/>
      <c r="F235" s="23"/>
    </row>
    <row r="236" spans="2:6" x14ac:dyDescent="0.25">
      <c r="B236" s="35" t="s">
        <v>130</v>
      </c>
      <c r="C236" s="42">
        <v>63862210</v>
      </c>
      <c r="D236" s="184">
        <v>0</v>
      </c>
      <c r="E236" s="23"/>
      <c r="F236" s="23"/>
    </row>
    <row r="237" spans="2:6" x14ac:dyDescent="0.25">
      <c r="B237" s="35" t="s">
        <v>145</v>
      </c>
      <c r="C237" s="42">
        <v>48272727</v>
      </c>
      <c r="D237" s="184">
        <v>0</v>
      </c>
      <c r="E237" s="23"/>
      <c r="F237" s="23"/>
    </row>
    <row r="238" spans="2:6" x14ac:dyDescent="0.25">
      <c r="B238" s="35" t="s">
        <v>115</v>
      </c>
      <c r="C238" s="42">
        <v>42417497</v>
      </c>
      <c r="D238" s="184">
        <v>0</v>
      </c>
      <c r="E238" s="23"/>
      <c r="F238" s="23"/>
    </row>
    <row r="239" spans="2:6" x14ac:dyDescent="0.25">
      <c r="B239" s="35" t="s">
        <v>141</v>
      </c>
      <c r="C239" s="42">
        <v>38969029</v>
      </c>
      <c r="D239" s="184">
        <v>9056749</v>
      </c>
      <c r="E239" s="23"/>
      <c r="F239" s="23"/>
    </row>
    <row r="240" spans="2:6" x14ac:dyDescent="0.25">
      <c r="B240" s="35" t="s">
        <v>86</v>
      </c>
      <c r="C240" s="42">
        <v>26760764</v>
      </c>
      <c r="D240" s="184">
        <v>0</v>
      </c>
      <c r="E240" s="23"/>
      <c r="F240" s="23"/>
    </row>
    <row r="241" spans="2:6" x14ac:dyDescent="0.25">
      <c r="B241" s="35" t="s">
        <v>143</v>
      </c>
      <c r="C241" s="42">
        <v>7016807</v>
      </c>
      <c r="D241" s="184">
        <v>0</v>
      </c>
      <c r="E241" s="23"/>
      <c r="F241" s="23"/>
    </row>
    <row r="242" spans="2:6" x14ac:dyDescent="0.25">
      <c r="B242" s="35" t="s">
        <v>144</v>
      </c>
      <c r="C242" s="42">
        <v>2577581</v>
      </c>
      <c r="D242" s="184">
        <v>0</v>
      </c>
      <c r="E242" s="23"/>
      <c r="F242" s="23"/>
    </row>
    <row r="243" spans="2:6" x14ac:dyDescent="0.25">
      <c r="B243" s="35" t="s">
        <v>142</v>
      </c>
      <c r="C243" s="42">
        <v>1764988</v>
      </c>
      <c r="D243" s="184">
        <v>0</v>
      </c>
      <c r="E243" s="23"/>
      <c r="F243" s="23"/>
    </row>
    <row r="244" spans="2:6" x14ac:dyDescent="0.25">
      <c r="B244" s="35" t="s">
        <v>147</v>
      </c>
      <c r="C244" s="42">
        <v>1469091</v>
      </c>
      <c r="D244" s="184">
        <v>0</v>
      </c>
      <c r="E244" s="23"/>
      <c r="F244" s="23"/>
    </row>
    <row r="245" spans="2:6" x14ac:dyDescent="0.25">
      <c r="B245" s="36" t="s">
        <v>87</v>
      </c>
      <c r="C245" s="43">
        <v>1045455</v>
      </c>
      <c r="D245" s="181">
        <v>0</v>
      </c>
      <c r="E245" s="23"/>
      <c r="F245" s="23"/>
    </row>
    <row r="246" spans="2:6" x14ac:dyDescent="0.25">
      <c r="B246" s="50" t="s">
        <v>59</v>
      </c>
      <c r="C246" s="51">
        <f>SUM(C233:C245)</f>
        <v>779653717</v>
      </c>
      <c r="D246" s="51">
        <f>SUM(D233:D245)</f>
        <v>9056749</v>
      </c>
      <c r="E246" s="23"/>
      <c r="F246" s="23"/>
    </row>
    <row r="247" spans="2:6" x14ac:dyDescent="0.25">
      <c r="B247" s="47"/>
      <c r="C247" s="183"/>
      <c r="D247" s="183"/>
      <c r="E247" s="23"/>
      <c r="F247" s="23"/>
    </row>
    <row r="248" spans="2:6" x14ac:dyDescent="0.25">
      <c r="B248" s="223" t="s">
        <v>184</v>
      </c>
      <c r="C248" s="223"/>
      <c r="D248" s="223"/>
      <c r="E248" s="223"/>
      <c r="F248" s="223"/>
    </row>
    <row r="249" spans="2:6" x14ac:dyDescent="0.25">
      <c r="B249" s="223"/>
      <c r="C249" s="223"/>
      <c r="D249" s="223"/>
      <c r="E249" s="223"/>
      <c r="F249" s="223"/>
    </row>
    <row r="251" spans="2:6" x14ac:dyDescent="0.25">
      <c r="B251" s="44" t="s">
        <v>68</v>
      </c>
      <c r="C251" s="99">
        <v>46022</v>
      </c>
      <c r="D251" s="99">
        <v>45657</v>
      </c>
    </row>
    <row r="252" spans="2:6" x14ac:dyDescent="0.25">
      <c r="B252" s="186" t="s">
        <v>148</v>
      </c>
      <c r="C252" s="30">
        <v>667595160</v>
      </c>
      <c r="D252" s="53">
        <v>0</v>
      </c>
    </row>
    <row r="253" spans="2:6" x14ac:dyDescent="0.25">
      <c r="B253" s="140" t="s">
        <v>150</v>
      </c>
      <c r="C253" s="94">
        <v>13857173</v>
      </c>
      <c r="D253" s="184">
        <v>0</v>
      </c>
    </row>
    <row r="254" spans="2:6" x14ac:dyDescent="0.25">
      <c r="B254" s="187" t="s">
        <v>149</v>
      </c>
      <c r="C254" s="96">
        <v>6146363</v>
      </c>
      <c r="D254" s="181">
        <v>0</v>
      </c>
    </row>
    <row r="255" spans="2:6" x14ac:dyDescent="0.25">
      <c r="B255" s="50" t="s">
        <v>59</v>
      </c>
      <c r="C255" s="51">
        <f>SUM(C252:C254)</f>
        <v>687598696</v>
      </c>
      <c r="D255" s="51">
        <f>SUM(D252:D254)</f>
        <v>0</v>
      </c>
    </row>
    <row r="257" spans="1:6" ht="15" customHeight="1" x14ac:dyDescent="0.25">
      <c r="B257" s="223" t="s">
        <v>185</v>
      </c>
      <c r="C257" s="223"/>
      <c r="D257" s="223"/>
      <c r="E257" s="223"/>
      <c r="F257" s="223"/>
    </row>
    <row r="258" spans="1:6" ht="15" customHeight="1" x14ac:dyDescent="0.25">
      <c r="B258" s="223"/>
      <c r="C258" s="223"/>
      <c r="D258" s="223"/>
      <c r="E258" s="223"/>
      <c r="F258" s="223"/>
    </row>
    <row r="259" spans="1:6" ht="15" customHeight="1" x14ac:dyDescent="0.25">
      <c r="B259" s="23"/>
      <c r="C259" s="23"/>
      <c r="D259" s="23"/>
      <c r="E259" s="23"/>
      <c r="F259" s="23"/>
    </row>
    <row r="260" spans="1:6" x14ac:dyDescent="0.25">
      <c r="B260" s="189" t="s">
        <v>68</v>
      </c>
      <c r="C260" s="99">
        <v>46022</v>
      </c>
      <c r="D260" s="185">
        <v>45657</v>
      </c>
      <c r="E260" s="179"/>
      <c r="F260" s="179"/>
    </row>
    <row r="261" spans="1:6" x14ac:dyDescent="0.25">
      <c r="B261" s="186" t="s">
        <v>151</v>
      </c>
      <c r="C261" s="30">
        <v>116441368</v>
      </c>
      <c r="D261" s="53">
        <v>0</v>
      </c>
      <c r="E261" s="179"/>
      <c r="F261" s="179"/>
    </row>
    <row r="262" spans="1:6" x14ac:dyDescent="0.25">
      <c r="B262" s="140" t="s">
        <v>152</v>
      </c>
      <c r="C262" s="94">
        <v>357814521</v>
      </c>
      <c r="D262" s="184">
        <v>0</v>
      </c>
      <c r="E262" s="179"/>
      <c r="F262" s="179"/>
    </row>
    <row r="263" spans="1:6" x14ac:dyDescent="0.25">
      <c r="B263" s="188" t="s">
        <v>153</v>
      </c>
      <c r="C263" s="43">
        <v>157570996</v>
      </c>
      <c r="D263" s="181">
        <v>0</v>
      </c>
      <c r="E263" s="179"/>
      <c r="F263" s="179"/>
    </row>
    <row r="264" spans="1:6" x14ac:dyDescent="0.25">
      <c r="B264" s="50" t="s">
        <v>59</v>
      </c>
      <c r="C264" s="51">
        <f>SUM(C261:C263)</f>
        <v>631826885</v>
      </c>
      <c r="D264" s="51">
        <f>SUM(D263)</f>
        <v>0</v>
      </c>
      <c r="E264" s="179"/>
      <c r="F264" s="179"/>
    </row>
    <row r="265" spans="1:6" x14ac:dyDescent="0.25">
      <c r="B265" s="179"/>
      <c r="C265" s="179"/>
      <c r="D265" s="179"/>
      <c r="E265" s="179"/>
      <c r="F265" s="179"/>
    </row>
    <row r="266" spans="1:6" x14ac:dyDescent="0.25">
      <c r="A266" s="4"/>
    </row>
    <row r="267" spans="1:6" x14ac:dyDescent="0.25">
      <c r="A267" s="4"/>
    </row>
  </sheetData>
  <sortState xmlns:xlrd2="http://schemas.microsoft.com/office/spreadsheetml/2017/richdata2" ref="B252:D254">
    <sortCondition descending="1" ref="C252:C254"/>
  </sortState>
  <mergeCells count="36">
    <mergeCell ref="B248:F249"/>
    <mergeCell ref="B228:F230"/>
    <mergeCell ref="B257:F258"/>
    <mergeCell ref="B91:C91"/>
    <mergeCell ref="B93:C93"/>
    <mergeCell ref="B95:F95"/>
    <mergeCell ref="B117:F118"/>
    <mergeCell ref="B200:F201"/>
    <mergeCell ref="B116:F116"/>
    <mergeCell ref="B92:C92"/>
    <mergeCell ref="B152:F153"/>
    <mergeCell ref="B186:F187"/>
    <mergeCell ref="B110:E110"/>
    <mergeCell ref="B170:F171"/>
    <mergeCell ref="B177:F178"/>
    <mergeCell ref="B193:F194"/>
    <mergeCell ref="B2:F2"/>
    <mergeCell ref="B3:F3"/>
    <mergeCell ref="B4:F4"/>
    <mergeCell ref="B5:F17"/>
    <mergeCell ref="B19:F19"/>
    <mergeCell ref="B73:I76"/>
    <mergeCell ref="B206:F207"/>
    <mergeCell ref="B21:F21"/>
    <mergeCell ref="B22:F43"/>
    <mergeCell ref="B44:F44"/>
    <mergeCell ref="B45:F53"/>
    <mergeCell ref="B55:F55"/>
    <mergeCell ref="B57:F63"/>
    <mergeCell ref="B78:F78"/>
    <mergeCell ref="B86:F86"/>
    <mergeCell ref="B87:F89"/>
    <mergeCell ref="B83:F84"/>
    <mergeCell ref="B161:F163"/>
    <mergeCell ref="B79:F80"/>
    <mergeCell ref="B128:J128"/>
  </mergeCells>
  <hyperlinks>
    <hyperlink ref="A1" location="INDICE!A1" display="INDICE" xr:uid="{9A8B3896-ADEC-4513-89FB-6C4F057F535C}"/>
  </hyperlinks>
  <pageMargins left="0.7" right="0.7" top="0.75" bottom="0.75" header="0.3" footer="0.3"/>
  <ignoredErrors>
    <ignoredError sqref="C159:D159 C126:D126 C226:D226 C212:D212 C246:D246 C255:D255 C264 C168:D168 D184" formulaRange="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oGpZ/teC4OVWNOQTPU1CDKj8u4aU3RGtb2rCU/kBrwI=</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WeH+DJfs+zhK873FsTfFSngeC0ryn1DZXkT49mGFEP4=</DigestValue>
    </Reference>
  </SignedInfo>
  <SignatureValue>UA7v8dmNqz4N/QqQzJ+oX9ia1YJgzxYi31Aw/c1obMeRmlu3HmkLH58PM3OtkhsmbWRMuHpysMYP
FO62zElpM8OTDfLDHkjgg+94MIShW81lxISutrt+cC2V22oqG39/C9IVntemnq3w+0bIxL7DKM5W
HlU+QMNm+fDFoFNanqIU5yQ9YaAuKttrXmFDIHkqdP97QDeqQuESCd7FZMndbdwqFBxJ3FTUYPFa
UmMbO5Cc1qkfET0+toNN0herPsTFuLKGlv6UsYKXxrZrjnvzD2Kv0hJLlChyEmRnm/fuuxN3QmUi
CWb6qbYy5gXkP5tqUMnFaxHQGABb+SzaJimHrQ==</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Fj9CKvTw/7bqBS1aQ9d4HQCYn0JAg7+SkzEi8BcWsBw=</DigestValue>
      </Reference>
      <Reference URI="/xl/printerSettings/printerSettings1.bin?ContentType=application/vnd.openxmlformats-officedocument.spreadsheetml.printerSettings">
        <DigestMethod Algorithm="http://www.w3.org/2001/04/xmlenc#sha256"/>
        <DigestValue>cSFr9m1yGacZmId1E2+uZcLWKT3K839QVb7y7aJGG2s=</DigestValue>
      </Reference>
      <Reference URI="/xl/printerSettings/printerSettings2.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jPbIkZZUD6rs4eoI6fDhI5Zf/5NI/wLWbaTPCHxBlYY=</DigestValue>
      </Reference>
      <Reference URI="/xl/styles.xml?ContentType=application/vnd.openxmlformats-officedocument.spreadsheetml.styles+xml">
        <DigestMethod Algorithm="http://www.w3.org/2001/04/xmlenc#sha256"/>
        <DigestValue>bqh3A44wKvTEJn9yDowDtCrDVWYg+Pimy8wQ8hb5s8w=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5rRSsKivyZtbGzROYBYG7g4yK6tzIYDGPZ5Qvz86oDw=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gCMXVGWaZ4toPVht8yrG+McsNZMMr+K/nf4X0fCDOcw=</DigestValue>
      </Reference>
      <Reference URI="/xl/worksheets/sheet2.xml?ContentType=application/vnd.openxmlformats-officedocument.spreadsheetml.worksheet+xml">
        <DigestMethod Algorithm="http://www.w3.org/2001/04/xmlenc#sha256"/>
        <DigestValue>rdYHU+FbMpVkeLUpSE/sYNK/4Uw1NVNA000wclakGgs=</DigestValue>
      </Reference>
      <Reference URI="/xl/worksheets/sheet3.xml?ContentType=application/vnd.openxmlformats-officedocument.spreadsheetml.worksheet+xml">
        <DigestMethod Algorithm="http://www.w3.org/2001/04/xmlenc#sha256"/>
        <DigestValue>lw3PJGmZlUOzCaTrD6o5UM35AEfXKI6WqIHFjtDyBJI=</DigestValue>
      </Reference>
      <Reference URI="/xl/worksheets/sheet4.xml?ContentType=application/vnd.openxmlformats-officedocument.spreadsheetml.worksheet+xml">
        <DigestMethod Algorithm="http://www.w3.org/2001/04/xmlenc#sha256"/>
        <DigestValue>7zkxbz3ZQ4AhOvEplMUGwBgP/9vlvqO/ZqNmDSbWXWI=</DigestValue>
      </Reference>
      <Reference URI="/xl/worksheets/sheet5.xml?ContentType=application/vnd.openxmlformats-officedocument.spreadsheetml.worksheet+xml">
        <DigestMethod Algorithm="http://www.w3.org/2001/04/xmlenc#sha256"/>
        <DigestValue>yIwRx38apqr0ICuinXNKNk6dZj52USqc8i7OuZM2d74=</DigestValue>
      </Reference>
    </Manifest>
    <SignatureProperties>
      <SignatureProperty Id="idSignatureTime" Target="#idPackageSignature">
        <mdssi:SignatureTime xmlns:mdssi="http://schemas.openxmlformats.org/package/2006/digital-signature">
          <mdssi:Format>YYYY-MM-DDThh:mm:ssTZD</mdssi:Format>
          <mdssi:Value>2026-03-31T00:45:26Z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2026-03-31T00:45:26Z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tlIK50tPUQKUGnURQ9sWsziGNOMdM5jBCSRj3FjfW0o=</DigestValue>
    </Reference>
    <Reference Type="http://www.w3.org/2000/09/xmldsig#Object" URI="#idOfficeObject">
      <DigestMethod Algorithm="http://www.w3.org/2001/04/xmlenc#sha256"/>
      <DigestValue>d7XbI+qnbZdQX8G3I8/y+yf+HkFby63dvuXtN80BhUI=</DigestValue>
    </Reference>
    <Reference Type="http://uri.etsi.org/01903#SignedProperties" URI="#idSignedProperties">
      <Transforms>
        <Transform Algorithm="http://www.w3.org/TR/2001/REC-xml-c14n-20010315"/>
      </Transforms>
      <DigestMethod Algorithm="http://www.w3.org/2001/04/xmlenc#sha256"/>
      <DigestValue>ESk7/TmormpNtDE0Gss92P0PymZGtx6pfLsoU35X3e8=</DigestValue>
    </Reference>
  </SignedInfo>
  <SignatureValue>KW9eAIDt6bnLuHOheNWXBoit7/6qSEpjgrR0IDAjHiFX5uKz1hYViTWICzdr5SN8HbQQbLTrhFpR
f5r8LRXeaBFqkLoKodLr47k3+DDPmOC5TcFGB3tdIE5sPKRdVvJK3e1mP8vPWWnUak+03O9ker6+
d7l0LDx6NhAeLrAcWegKo4akCWG4RhLAnIzUqBo41sjk4AovTty7iOHwoVL3Tow++IV9Ye/ZW9OA
EbnCSvTRiDTE6tQUXDOqr+h+MwtIAp24fwM9e1n1UB9UREVxTvMYtc/W7FPNflagYwBMHQIJsS7e
I8b8p1zwHPcVHL6mIZ2GKKPmRDZ4q49TBpSOug==</SignatureValue>
  <KeyInfo>
    <X509Data>
      <X509Certificate>MIIIgDCCBmigAwIBAgIISp5n8EvoGQowDQYJKoZIhvcNAQELBQAwWjEaMBgGA1UEAwwRQ0EtRE9DVU1FTlRBIFMuQS4xFjAUBgNVBAUTDVJVQzgwMDUwMTcyLTExFzAVBgNVBAoMDkRPQ1VNRU5UQSBTLkEuMQswCQYDVQQGEwJQWTAeFw0yNTA1MTMxOTU2MDBaFw0yNzA1MTMxOTU2MDBaMIG1MSEwHwYDVQQDDBhKVUFOQSBQQUJMQSBHQUxFQU5PIEJBRVoxEjAQBgNVBAUTCUNJMTM0MTU5NTEUMBIGA1UEKgwLSlVBTkEgUEFCTEExFTATBgNVBAQMDEdBTEVBTk8gQkFFWjELMAkGA1UECwwCRjIxNTAzBgNVBAoMLENFUlRJRklDQURPIENVQUxJRklDQURPIERFIEZJUk1BIEVMRUNUUk9OSUNBMQswCQYDVQQGEwJQWTCCASIwDQYJKoZIhvcNAQEBBQADggEPADCCAQoCggEBAJqyYgh2+qDOyYqLtjiR3q+CT+KP1MYqRUlNDpaweuYfN/LANuivp4Bn83BcHAvaIRhZwTFuz7Kt3sqk5x8pHHXhL/BbXIUiiQCcs1LC8AKa7V1abb/XZrCtsSp2rDeK0SX+hpi3HElSKMtVRWxGZ+t2Ph0IYzgU0ZRQuVsddu0MypgcT5TX0xs7QIogs822WzGCVzfv0N+tqOs6COtQ9uAZJmj6bEEQCSzmkSUQNaCA/qis+GayNFeVVvxtBEcsMMU7JhRealhQ3dcVOggtTNM+bzcVnqcgPfR1qvqKmvmNO9xcMSLZ0ZRG1DrNkBYfOWqrDMEgg6vJmTgr2jXsA+kCAwEAAaOCA+wwggPoMAwGA1UdEwEB/wQCMAAwHwYDVR0jBBgwFoAUoT2FK83YLJYfOQIMn1M7WNiVC3swgZQGCCsGAQUFBwEBBIGHMIGEMFUGCCsGAQUFBzAChklodHRwczovL3d3dy5kaWdpdG8uY29tLnB5L3VwbG9hZHMvY2VydGlmaWNhZG8tZG9jdW1lbnRhLXNhLTE1MzUxMTc3NzEuY3J0MCsGCCsGAQUFBzABhh9odHRwczovL3d3dy5kaWdpdG8uY29tLnB5L29jc3AvME8GA1UdEQRIMEaBGGp1YW5pZ2FsMjAxMUBob3R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LPvpF5Dv9aMMTQwFCkellqzZIUhMA4GA1UdDwEB/wQEAwIF4DANBgkqhkiG9w0BAQsFAAOCAgEARFbGGel9E+eK1OfC2MBpdodnqmnR2hRkIRvYsRcl1mPGM3DMWc/zGL5sA/cVq5gCRmbBEpuciLKTul4blPEOJ/OAM8mgeoJgKnUamv9uuEiZkXxqRYjCNblEJKILNvQszXQJSY2AtsRMmmC0TBr1/p4NKcHwloI15Z/U47mTek5d4sC7um9Sv/Pmgv+t8vuvdxvRZrL6DBSsZm84OA67UgM5PVnuyDWjBfPR521kd0z0PwousSM82uAKNeSrBfRZzjxckvniBcIpeP5w2zbe8KKi08m8bgk1PGchMS7UvO/jh0HYNP48lsWwD3PPYo/e8PQzVP9GV9tqZfYxJ4PfzJkOGbb/0NYzqp5FcECfLrBvLvVsYRHqztrHBAFUnnuOpz9o6qlwL+BctDX1vaoPo5xdDU015+p9LgTX0wIUTj320MeACXsLDNpw2Nfr0csYHgJhDk+xwteTQKj473TJjIO0ya2FKRWufzMBiKs+vBMWO+6j0+CkjdIaXxa+Iu+QCjLJZKUoi68vjLreSH8DL0Dsai1USqrf6PFYdO8XKe4/VX1bSowq1O1h6OCXJHeQJLkIu2UaHSi3hFAQ/ucksRbMQJAfDI6Iyf/aUM5KkzoJJYLH9qIByUZHQZj2U3+vnk83402moZcl6XF0OqPvJtFyDHs7Ys0bwx7t1fROPj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Fj9CKvTw/7bqBS1aQ9d4HQCYn0JAg7+SkzEi8BcWsBw=</DigestValue>
      </Reference>
      <Reference URI="/xl/printerSettings/printerSettings1.bin?ContentType=application/vnd.openxmlformats-officedocument.spreadsheetml.printerSettings">
        <DigestMethod Algorithm="http://www.w3.org/2001/04/xmlenc#sha256"/>
        <DigestValue>cSFr9m1yGacZmId1E2+uZcLWKT3K839QVb7y7aJGG2s=</DigestValue>
      </Reference>
      <Reference URI="/xl/printerSettings/printerSettings2.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jPbIkZZUD6rs4eoI6fDhI5Zf/5NI/wLWbaTPCHxBlYY=</DigestValue>
      </Reference>
      <Reference URI="/xl/styles.xml?ContentType=application/vnd.openxmlformats-officedocument.spreadsheetml.styles+xml">
        <DigestMethod Algorithm="http://www.w3.org/2001/04/xmlenc#sha256"/>
        <DigestValue>bqh3A44wKvTEJn9yDowDtCrDVWYg+Pimy8wQ8hb5s8w=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5rRSsKivyZtbGzROYBYG7g4yK6tzIYDGPZ5Qvz86oDw=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gCMXVGWaZ4toPVht8yrG+McsNZMMr+K/nf4X0fCDOcw=</DigestValue>
      </Reference>
      <Reference URI="/xl/worksheets/sheet2.xml?ContentType=application/vnd.openxmlformats-officedocument.spreadsheetml.worksheet+xml">
        <DigestMethod Algorithm="http://www.w3.org/2001/04/xmlenc#sha256"/>
        <DigestValue>rdYHU+FbMpVkeLUpSE/sYNK/4Uw1NVNA000wclakGgs=</DigestValue>
      </Reference>
      <Reference URI="/xl/worksheets/sheet3.xml?ContentType=application/vnd.openxmlformats-officedocument.spreadsheetml.worksheet+xml">
        <DigestMethod Algorithm="http://www.w3.org/2001/04/xmlenc#sha256"/>
        <DigestValue>lw3PJGmZlUOzCaTrD6o5UM35AEfXKI6WqIHFjtDyBJI=</DigestValue>
      </Reference>
      <Reference URI="/xl/worksheets/sheet4.xml?ContentType=application/vnd.openxmlformats-officedocument.spreadsheetml.worksheet+xml">
        <DigestMethod Algorithm="http://www.w3.org/2001/04/xmlenc#sha256"/>
        <DigestValue>7zkxbz3ZQ4AhOvEplMUGwBgP/9vlvqO/ZqNmDSbWXWI=</DigestValue>
      </Reference>
      <Reference URI="/xl/worksheets/sheet5.xml?ContentType=application/vnd.openxmlformats-officedocument.spreadsheetml.worksheet+xml">
        <DigestMethod Algorithm="http://www.w3.org/2001/04/xmlenc#sha256"/>
        <DigestValue>yIwRx38apqr0ICuinXNKNk6dZj52USqc8i7OuZM2d74=</DigestValue>
      </Reference>
    </Manifest>
    <SignatureProperties>
      <SignatureProperty Id="idSignatureTime" Target="#idPackageSignature">
        <mdssi:SignatureTime xmlns:mdssi="http://schemas.openxmlformats.org/package/2006/digital-signature">
          <mdssi:Format>YYYY-MM-DDThh:mm:ssTZD</mdssi:Format>
          <mdssi:Value>2026-03-31T01:00:51Z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 CNV</SignatureComments>
          <WindowsVersion>10.0</WindowsVersion>
          <OfficeVersion>16.0.19127/27</OfficeVersion>
          <ApplicationVersion>16.0.19127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2026-03-31T01:00:51Z</xd:SigningTime>
          <xd:SigningCertificate>
            <xd:Cert>
              <xd:CertDigest>
                <DigestMethod Algorithm="http://www.w3.org/2001/04/xmlenc#sha256"/>
                <DigestValue>O2dIcAM5Oc5V0fqBPkH6L5gycY8h4YVQOIF6Wx8unsg=</DigestValue>
              </xd:CertDigest>
              <xd:IssuerSerial>
                <X509IssuerName>C=PY, O=DOCUMENTA S.A., SERIALNUMBER=RUC80050172-1, CN=CA-DOCUMENTA S.A.</X509IssuerName>
                <X509SerialNumber>5376849286890264842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 CNV</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v+kauu3+SzWHNh1FCTKTPWEdhfd1JBAnVdazq1eum1I=</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ftn6bp9YAIYHq53VOqy3sqB7vZ7j6GsrVw1+rClIOQk=</DigestValue>
    </Reference>
  </SignedInfo>
  <SignatureValue>D7EoJuT8miAvaO4/gqGA8wE/b6C6V6JyOxhltLMJsXQhRQYXPgjEDubPgQI+NnoobSIzJCG4Ki6o
EzmsLmb5RBbIU7NfFkz7ffum+0F2Fki5Jj3JYRcQNxQjBSPScFaL/+RuD2s2qLExaoYEcWN9BQHX
++AdsL4TW+vjZdWim7taFw2E6ezcOgNyCNLTL5EkukTH5Hvuo1X+Ti/HB4fu+Oz8KIW+N0pK/+MU
PGI86T93MOAnx4/kCQxhxL3TbMDewdUqWeN9tZyyxUWf1YcT6fjN85xmc8bSPshk49wOSkIg957P
ooxyPOY+5Yiu6b0BYNbSd+73KMv5tAMinp6KpA==</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Fj9CKvTw/7bqBS1aQ9d4HQCYn0JAg7+SkzEi8BcWsBw=</DigestValue>
      </Reference>
      <Reference URI="/xl/printerSettings/printerSettings1.bin?ContentType=application/vnd.openxmlformats-officedocument.spreadsheetml.printerSettings">
        <DigestMethod Algorithm="http://www.w3.org/2001/04/xmlenc#sha256"/>
        <DigestValue>cSFr9m1yGacZmId1E2+uZcLWKT3K839QVb7y7aJGG2s=</DigestValue>
      </Reference>
      <Reference URI="/xl/printerSettings/printerSettings2.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jPbIkZZUD6rs4eoI6fDhI5Zf/5NI/wLWbaTPCHxBlYY=</DigestValue>
      </Reference>
      <Reference URI="/xl/styles.xml?ContentType=application/vnd.openxmlformats-officedocument.spreadsheetml.styles+xml">
        <DigestMethod Algorithm="http://www.w3.org/2001/04/xmlenc#sha256"/>
        <DigestValue>bqh3A44wKvTEJn9yDowDtCrDVWYg+Pimy8wQ8hb5s8w=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5rRSsKivyZtbGzROYBYG7g4yK6tzIYDGPZ5Qvz86oDw=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gCMXVGWaZ4toPVht8yrG+McsNZMMr+K/nf4X0fCDOcw=</DigestValue>
      </Reference>
      <Reference URI="/xl/worksheets/sheet2.xml?ContentType=application/vnd.openxmlformats-officedocument.spreadsheetml.worksheet+xml">
        <DigestMethod Algorithm="http://www.w3.org/2001/04/xmlenc#sha256"/>
        <DigestValue>rdYHU+FbMpVkeLUpSE/sYNK/4Uw1NVNA000wclakGgs=</DigestValue>
      </Reference>
      <Reference URI="/xl/worksheets/sheet3.xml?ContentType=application/vnd.openxmlformats-officedocument.spreadsheetml.worksheet+xml">
        <DigestMethod Algorithm="http://www.w3.org/2001/04/xmlenc#sha256"/>
        <DigestValue>lw3PJGmZlUOzCaTrD6o5UM35AEfXKI6WqIHFjtDyBJI=</DigestValue>
      </Reference>
      <Reference URI="/xl/worksheets/sheet4.xml?ContentType=application/vnd.openxmlformats-officedocument.spreadsheetml.worksheet+xml">
        <DigestMethod Algorithm="http://www.w3.org/2001/04/xmlenc#sha256"/>
        <DigestValue>7zkxbz3ZQ4AhOvEplMUGwBgP/9vlvqO/ZqNmDSbWXWI=</DigestValue>
      </Reference>
      <Reference URI="/xl/worksheets/sheet5.xml?ContentType=application/vnd.openxmlformats-officedocument.spreadsheetml.worksheet+xml">
        <DigestMethod Algorithm="http://www.w3.org/2001/04/xmlenc#sha256"/>
        <DigestValue>yIwRx38apqr0ICuinXNKNk6dZj52USqc8i7OuZM2d74=</DigestValue>
      </Reference>
    </Manifest>
    <SignatureProperties>
      <SignatureProperty Id="idSignatureTime" Target="#idPackageSignature">
        <mdssi:SignatureTime xmlns:mdssi="http://schemas.openxmlformats.org/package/2006/digital-signature">
          <mdssi:Format>YYYY-MM-DDThh:mm:ssTZD</mdssi:Format>
          <mdssi:Value>2026-03-31T01:21:01Z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2026-03-31T01:21:01Z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xNdBXbkoyJefWqvhbxMwyybrtgzUadqMEw5MFwKY6vU=</DigestValue>
    </Reference>
    <Reference Type="http://www.w3.org/2000/09/xmldsig#Object" URI="#idOfficeObject">
      <DigestMethod Algorithm="http://www.w3.org/2001/04/xmlenc#sha256"/>
      <DigestValue>zi6RCzeAs4dSm4ox9VulDOZuD7aLbnWsw64vsyS7nbk=</DigestValue>
    </Reference>
    <Reference Type="http://uri.etsi.org/01903#SignedProperties" URI="#idSignedProperties">
      <Transforms>
        <Transform Algorithm="http://www.w3.org/TR/2001/REC-xml-c14n-20010315"/>
      </Transforms>
      <DigestMethod Algorithm="http://www.w3.org/2001/04/xmlenc#sha256"/>
      <DigestValue>s0xy/oEYH2B7jN9t3sX0Jh+mGruoNxKJwhr8MGUb17E=</DigestValue>
    </Reference>
  </SignedInfo>
  <SignatureValue>qPATI2Wf7e+I7uafHSzDUUY+ZgJON1tTQd+csIHpkRbkg1qlX4oPAtQJV1sc8PYbkLAFCOYPQ0be
PploPfcKA2NhrE23Mfe26MehS/IfANXaHKKBYTxF6Wr1+Wt5X8usci5lroi1oCFclqGKvFsggSOq
Ch1eXazRkUSGmH1MkJCspRCWBA9muWGq/usmK2PvWkzIqjGljaofm5R9vW43pir3LnhO7DKqftBG
7QUa0RZFHuHnMPl9glAqYnnsQaVxpoX3uK8kO33oCxXq7L9Rl5+MFzdIlb6Eqgp6Mlu+q4hC7qaZ
S63GjlKumLy9hvKNv8VHmXwqYVgVrvvIjEiH0g==</SignatureValue>
  <KeyInfo>
    <X509Data>
      <X509Certificate>MIIIjTCCBnWgAwIBAgIQHBs3j5jc0k1mM8brJ/68DDANBgkqhkiG9w0BAQsFADCBgTEWMBQGA1UEBRMNUlVDODAwODAwOTktMDERMA8GA1UEAxMIVklUIFMuQS4xODA2BgNVBAsML1ByZXN0YWRvciBDdWFsaWZpY2FkbyBkZSBTZXJ2aWNpb3MgZGUgQ29uZmlhbnphMQ0wCwYDVQQKDARJQ1BQMQswCQYDVQQGEwJQWTAeFw0yNDA1MDIxNzAxMzFaFw0yNjA1MDIxNzAxMzFaMIG9MRYwFAYDVQQqDA1KQVZJRVIgQU5EUkVTMRcwFQYDVQQEDA5CRU5JVEVaIERVQVJURTESMBAGA1UEBRMJQ0kxMjIzNjAxMSUwIwYDVQQDDBxKQVZJRVIgQU5EUkVTIEJFTklURVogRFVBUlRFMQswCQYDVQQLDAJGMjE1MDMGA1UECgwsQ0VSVElGSUNBRE8gQ1VBTElGSUNBRE8gREUgRklSTUEgRUxFQ1RST05JQ0ExCzAJBgNVBAYTAlBZMIIBIjANBgkqhkiG9w0BAQEFAAOCAQ8AMIIBCgKCAQEA1AkL17K47Q/fliaNrsfLpEVcjVLN9HjGCJnKxEm2yGw7e1hwvSoCz7zHbE1SeaGrHhoFnyPDFpZQPEIHN9Yu7uuy1fttNCj2qyuKxwuIO6UUNx37ZdKjEVxycMx+PHZqXkAWQuHYzEg1RAqHIuHGmXOcEorTTT0YiD4QbSK/YEBbJUyMNfQh9mjwO0VqVQWcoz4WMHGp1lus+vBfSqC7RWHECp6+GTVefqPs+yj/g0xCjyp6cIk7+UwcGtaioqM/9mcQZlgU8OcFYEJavE0kJLeCmyRCtuGunzrItWV70Xz+6GSrzhF88UM6A5kB+TJPiVQssHCIKBLF1tRSymycGQIDAQABo4IDwTCCA70wDAYDVR0TAQH/BAIwADAOBgNVHQ8BAf8EBAMCBeAwLAYDVR0lAQH/BCIwIAYIKwYBBQUHAwQGCCsGAQUFBwMCBgorBgEEAYI3FAICMB0GA1UdDgQWBBT9+WX0WBLd/QXCdfK0uSaO8pM0fD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KBgNVHREEQzBBgRNKQkVOSVRFWkBCQ0EuQ09NLlBZpCowKDEmMCQGA1UEDQwdRklSTUEgRUxFQ1RST05JQ0EgQ1VBTElGSUNBREEwdwYIKwYBBQUHAQEEazBpMCgGCCsGAQUFBzABhhxodHRwczovL3d3dy5lZmlybWEuY29tLnB5L3ZhMD0GCCsGAQUFBzAChjFodHRwczovL3d3dy5lZmlybWEuY29tLnB5L3JlcG9zaXRvcmlvL2VmaXJtYTEuY3J0MHsGA1UdHwR0MHIwN6A1oDOGMWh0dHBzOi8vd3d3LmVmaXJtYS5jb20ucHkvcmVwb3NpdG9yaW8vZWZpcm1hMi5jcmwwN6A1oDOGMWh0dHBzOi8vd3d3LmVmaXJtYS5jb20ucHkvcmVwb3NpdG9yaW8vZWZpcm1hMy5jcmwwDQYJKoZIhvcNAQELBQADggIBAAEnCviZMGekmp1COCzv1fh1EhlySYLOGwU0C5qyMGql7c9coGc38AASqUhFD0MqamIGernGuYzpobgJiV0j89S35aG780bAGDs+5ItVQLbfVp74f/8GdNgRJixlcGidrfHDik9xM3gCzR69DzdE7V6gktgJC8LaHwfz+oUXRynXECuY3gcdNXgiyooNK1yDo9JB0MyfgDAyO/Mcw4V6cnOeAeptB9vLRTPB56cZ8+tAG+7e/Z+evOWb0GgqpbwginN1JLjVHNo7Gj30A517o0v05YiaElWaJ077Ua7ZeDOWv5Qu7fb6LICPRdNl6asoqIhO7tjPBvELZTcbjv0UszlSg+M0QF+UFy9+zUVEbQG0nV2fiB9aRuRYuBgC0xA2+biMSIrsPF0V3L7JqjRWbDgxY4nB6rJ6vlSyK0poLlJS/w00XXr4Rw51+C0ovLDUi9bvQVJZwyM5+AxYDO15IChDKQucJbKtDXVJJ90kLWYopZwhJHUw8xlMWzl5E/2ldAV9ENSLF+16mft+TGNdzJT2QR/iKTCprpiGVeXSOvJkvvixpyFQOSTPKnLY+OKMgTG2wnYWbKaEifzl7lUrDgfVxNCmMjo5Mc1E8hMrAGYXJCo8xrJUgcmkekYraUD7LToR2hz4bj79+GlOAwQSB7RQl5Ch+PfXnZNW9rJepHQ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Fj9CKvTw/7bqBS1aQ9d4HQCYn0JAg7+SkzEi8BcWsBw=</DigestValue>
      </Reference>
      <Reference URI="/xl/printerSettings/printerSettings1.bin?ContentType=application/vnd.openxmlformats-officedocument.spreadsheetml.printerSettings">
        <DigestMethod Algorithm="http://www.w3.org/2001/04/xmlenc#sha256"/>
        <DigestValue>cSFr9m1yGacZmId1E2+uZcLWKT3K839QVb7y7aJGG2s=</DigestValue>
      </Reference>
      <Reference URI="/xl/printerSettings/printerSettings2.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jPbIkZZUD6rs4eoI6fDhI5Zf/5NI/wLWbaTPCHxBlYY=</DigestValue>
      </Reference>
      <Reference URI="/xl/styles.xml?ContentType=application/vnd.openxmlformats-officedocument.spreadsheetml.styles+xml">
        <DigestMethod Algorithm="http://www.w3.org/2001/04/xmlenc#sha256"/>
        <DigestValue>bqh3A44wKvTEJn9yDowDtCrDVWYg+Pimy8wQ8hb5s8w=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5rRSsKivyZtbGzROYBYG7g4yK6tzIYDGPZ5Qvz86oDw=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gCMXVGWaZ4toPVht8yrG+McsNZMMr+K/nf4X0fCDOcw=</DigestValue>
      </Reference>
      <Reference URI="/xl/worksheets/sheet2.xml?ContentType=application/vnd.openxmlformats-officedocument.spreadsheetml.worksheet+xml">
        <DigestMethod Algorithm="http://www.w3.org/2001/04/xmlenc#sha256"/>
        <DigestValue>rdYHU+FbMpVkeLUpSE/sYNK/4Uw1NVNA000wclakGgs=</DigestValue>
      </Reference>
      <Reference URI="/xl/worksheets/sheet3.xml?ContentType=application/vnd.openxmlformats-officedocument.spreadsheetml.worksheet+xml">
        <DigestMethod Algorithm="http://www.w3.org/2001/04/xmlenc#sha256"/>
        <DigestValue>lw3PJGmZlUOzCaTrD6o5UM35AEfXKI6WqIHFjtDyBJI=</DigestValue>
      </Reference>
      <Reference URI="/xl/worksheets/sheet4.xml?ContentType=application/vnd.openxmlformats-officedocument.spreadsheetml.worksheet+xml">
        <DigestMethod Algorithm="http://www.w3.org/2001/04/xmlenc#sha256"/>
        <DigestValue>7zkxbz3ZQ4AhOvEplMUGwBgP/9vlvqO/ZqNmDSbWXWI=</DigestValue>
      </Reference>
      <Reference URI="/xl/worksheets/sheet5.xml?ContentType=application/vnd.openxmlformats-officedocument.spreadsheetml.worksheet+xml">
        <DigestMethod Algorithm="http://www.w3.org/2001/04/xmlenc#sha256"/>
        <DigestValue>yIwRx38apqr0ICuinXNKNk6dZj52USqc8i7OuZM2d74=</DigestValue>
      </Reference>
    </Manifest>
    <SignatureProperties>
      <SignatureProperty Id="idSignatureTime" Target="#idPackageSignature">
        <mdssi:SignatureTime xmlns:mdssi="http://schemas.openxmlformats.org/package/2006/digital-signature">
          <mdssi:Format>YYYY-MM-DDThh:mm:ssTZD</mdssi:Format>
          <mdssi:Value>2026-03-31T12:09:18Z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BCA-Solo para identificación</SignatureComments>
          <WindowsVersion>10.0</WindowsVersion>
          <OfficeVersion>16.0.14334/22</OfficeVersion>
          <ApplicationVersion>16.0.14334</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2026-03-31T12:09:18Z</xd:SigningTime>
          <xd:SigningCertificate>
            <xd:Cert>
              <xd:CertDigest>
                <DigestMethod Algorithm="http://www.w3.org/2001/04/xmlenc#sha256"/>
                <DigestValue>Ez+NBCkBckkDl7xQqXPZ1rf3YEKZs3VVfxk8Du0nwt8=</DigestValue>
              </xd:CertDigest>
              <xd:IssuerSerial>
                <X509IssuerName>C=PY, O=ICPP, OU=Prestador Cualificado de Servicios de Confianza, CN=VIT S.A., SERIALNUMBER=RUC80080099-0</X509IssuerName>
                <X509SerialNumber>37359702806622203466835327759048162316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BCA-Solo para identificación</xd:CommitmentTypeQualifier>
            </xd:CommitmentTypeQualifiers>
          </xd:CommitmentTypeIndication>
        </xd:SignedDataObject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522DF5-238C-49DA-9196-B0B40879BB4C}"/>
</file>

<file path=customXml/itemProps2.xml><?xml version="1.0" encoding="utf-8"?>
<ds:datastoreItem xmlns:ds="http://schemas.openxmlformats.org/officeDocument/2006/customXml" ds:itemID="{F3DC33E7-A1BE-4739-92A4-D474FD9D3BD6}">
  <ds:schemaRefs>
    <ds:schemaRef ds:uri="http://schemas.microsoft.com/office/2006/documentManagement/types"/>
    <ds:schemaRef ds:uri="http://purl.org/dc/dcmitype/"/>
    <ds:schemaRef ds:uri="50cd21ce-157e-4cef-a9e1-719e8f6c805e"/>
    <ds:schemaRef ds:uri="http://schemas.microsoft.com/office/infopath/2007/PartnerControls"/>
    <ds:schemaRef ds:uri="http://purl.org/dc/elements/1.1/"/>
    <ds:schemaRef ds:uri="e22f4d1c-4a35-40b6-96d5-1a9c7e49af38"/>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61B9735-C2FE-4D4F-8BB2-D046F9A5E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EAN</vt:lpstr>
      <vt:lpstr>EIE</vt:lpstr>
      <vt:lpstr>EVA</vt:lpstr>
      <vt:lpstr>EFE</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2026-03-31T00:20:37Z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