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0" documentId="13_ncr:201_{4AD544C0-5CF5-42F6-B5F9-22881714745D}" xr6:coauthVersionLast="47" xr6:coauthVersionMax="47" xr10:uidLastSave="{00000000-0000-0000-0000-000000000000}"/>
  <bookViews>
    <workbookView xWindow="-28920" yWindow="-75" windowWidth="29040" windowHeight="15720" tabRatio="568" xr2:uid="{00000000-000D-0000-FFFF-FFFF00000000}"/>
  </bookViews>
  <sheets>
    <sheet name="EAN" sheetId="23" r:id="rId1"/>
    <sheet name="EIE" sheetId="24" r:id="rId2"/>
    <sheet name="EVA" sheetId="25" r:id="rId3"/>
    <sheet name="EFE" sheetId="26" r:id="rId4"/>
    <sheet name="NOTAS" sheetId="2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85" i="27" l="1"/>
  <c r="D13" i="24" l="1"/>
  <c r="D10" i="24"/>
  <c r="D21" i="23"/>
  <c r="C21" i="23"/>
  <c r="D24" i="23"/>
  <c r="D16" i="23"/>
  <c r="D11" i="23"/>
  <c r="D21" i="26"/>
  <c r="D16" i="26"/>
  <c r="C24" i="23"/>
  <c r="C157" i="27"/>
  <c r="C22" i="23"/>
  <c r="B119" i="27"/>
  <c r="D87" i="27"/>
  <c r="C84" i="27"/>
  <c r="F74" i="27"/>
  <c r="F73" i="27"/>
  <c r="D76" i="27"/>
  <c r="D79" i="27" s="1"/>
  <c r="C16" i="26"/>
  <c r="C21" i="26"/>
  <c r="C162" i="27" l="1"/>
  <c r="C23" i="26"/>
  <c r="D14" i="24"/>
  <c r="D17" i="23"/>
  <c r="D23" i="26"/>
  <c r="G124" i="27"/>
  <c r="F76" i="27"/>
  <c r="E10" i="25"/>
  <c r="C12" i="25"/>
  <c r="C11" i="23"/>
  <c r="C16" i="23"/>
  <c r="C163" i="27" l="1"/>
  <c r="C164" i="27" s="1"/>
  <c r="C17" i="23"/>
  <c r="C19" i="23" s="1"/>
  <c r="H124" i="27"/>
  <c r="C132" i="27" l="1"/>
  <c r="D145" i="27" l="1"/>
  <c r="C145" i="27"/>
  <c r="D138" i="27"/>
  <c r="C138" i="27"/>
  <c r="D132" i="27"/>
  <c r="D113" i="27" l="1"/>
  <c r="D109" i="27"/>
  <c r="C109" i="27"/>
  <c r="E94" i="27"/>
  <c r="D94" i="27"/>
  <c r="C113" i="27" l="1"/>
  <c r="C7" i="26"/>
  <c r="C10" i="24" l="1"/>
  <c r="B4" i="24" l="1"/>
  <c r="B4" i="26" s="1"/>
  <c r="C13" i="24" l="1"/>
  <c r="C14" i="24" l="1"/>
  <c r="D11" i="25" l="1"/>
  <c r="B196" i="27"/>
  <c r="D12" i="25" l="1"/>
  <c r="E13" i="25" s="1"/>
  <c r="E11" i="25"/>
</calcChain>
</file>

<file path=xl/sharedStrings.xml><?xml version="1.0" encoding="utf-8"?>
<sst xmlns="http://schemas.openxmlformats.org/spreadsheetml/2006/main" count="190" uniqueCount="150">
  <si>
    <t>ACTIVO</t>
  </si>
  <si>
    <t>TOTAL ACTIVO BRUTO</t>
  </si>
  <si>
    <t>PASIVO</t>
  </si>
  <si>
    <t xml:space="preserve">TOTAL ACTIVO NETO </t>
  </si>
  <si>
    <t>CUOTAS PARTES EN CIRCULACIÓN</t>
  </si>
  <si>
    <t xml:space="preserve">VALOR CUOTA PARTE AL CIERRE </t>
  </si>
  <si>
    <t>INGRESO</t>
  </si>
  <si>
    <t>TOTAL INGRESOS</t>
  </si>
  <si>
    <t>EGRESOS</t>
  </si>
  <si>
    <t>Comisión por Administración</t>
  </si>
  <si>
    <t>TOTAL EGRESOS</t>
  </si>
  <si>
    <t>RESULTADO DEL EJERCICIO</t>
  </si>
  <si>
    <t>CUENTA</t>
  </si>
  <si>
    <t>APORTANTES</t>
  </si>
  <si>
    <t>RESULTADO</t>
  </si>
  <si>
    <t>SALDO AL INICIO</t>
  </si>
  <si>
    <t>MOVIMIENTO DEL PERÍODO</t>
  </si>
  <si>
    <t>Suscripciones</t>
  </si>
  <si>
    <t>Resultado del período</t>
  </si>
  <si>
    <t>SALDO AL FINAL DEL PERÍODO</t>
  </si>
  <si>
    <t>CONCEPTO</t>
  </si>
  <si>
    <t>Causas de las variaciones del efectivo</t>
  </si>
  <si>
    <t>Actividades Operativas</t>
  </si>
  <si>
    <t>Cambios en activos y pasivos operativos</t>
  </si>
  <si>
    <t>Flujo neto de efectivo generado por actividades operativas</t>
  </si>
  <si>
    <t>Actividades de financiación</t>
  </si>
  <si>
    <t>Flujo neto de efectivo generado por (utilizado) en actividades de financiación</t>
  </si>
  <si>
    <t>Saldo Final de efectivo</t>
  </si>
  <si>
    <t>Efectivo al inicio del periodo</t>
  </si>
  <si>
    <t>Comisiones pagadas</t>
  </si>
  <si>
    <t>Instrumento</t>
  </si>
  <si>
    <t>Sector</t>
  </si>
  <si>
    <t>País</t>
  </si>
  <si>
    <t>Fecha
Compra</t>
  </si>
  <si>
    <t>Moneda</t>
  </si>
  <si>
    <t>Monto</t>
  </si>
  <si>
    <t>Val. Compra</t>
  </si>
  <si>
    <t>Val. Contable</t>
  </si>
  <si>
    <t>TOTAL PASIVO</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</si>
  <si>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</si>
  <si>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</si>
  <si>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</si>
  <si>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</si>
  <si>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</si>
  <si>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</si>
  <si>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</si>
  <si>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</si>
  <si>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COMPOSICION DE LAS INVERSIONES DEL FONDO</t>
  </si>
  <si>
    <t>En USD.</t>
  </si>
  <si>
    <t>(DOLARES)</t>
  </si>
  <si>
    <t>%
De las Inversiones con Relac. al Pat. Neto del Fondo</t>
  </si>
  <si>
    <t>ANEXO I</t>
  </si>
  <si>
    <t xml:space="preserve">    2.2) Entidad encargada de la Custodia</t>
  </si>
  <si>
    <t>3) Criterios Contables Aplicados</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</si>
  <si>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</si>
  <si>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Otros Ingresos</t>
  </si>
  <si>
    <t>Proveedores</t>
  </si>
  <si>
    <t>Compra de Instrumentos</t>
  </si>
  <si>
    <t>Intereses Cobrados</t>
  </si>
  <si>
    <t>Diferencia de Cambio</t>
  </si>
  <si>
    <t>FONDO DE INVERSIÓN INMOBILIARIO LINK CENTER</t>
  </si>
  <si>
    <t>SIN MOVIMIENTO</t>
  </si>
  <si>
    <t>FONDO DE INVERSIÓN  INMOBILIARIO LINK CENTER</t>
  </si>
  <si>
    <t>FONDO DE  INVERSIÓN INMOBILIARIO LINK CENTER</t>
  </si>
  <si>
    <t xml:space="preserve">La ADMINISTRADORA será responsable de la administración del FONDO DE INVERSIÓN INMOBILIARIO LINK CENTER, registrado en la SIV de conformidad con el Certificado de Registro SIV N° FI_01_28082025 de fecha 28 de agosto de 2025, el cual se regirá por el presente REGLAMENTO INTERNO y por las disposiciones legales pertinentes. El FONDO ha sido constituido como un patrimonio autónomo, cuyas operaciones se registran y contabilizan en forma separada de la ADMINISTRADORA.
El objeto del FONDO DE INVERSIÓN será la adquisición de un terreno (sito Avenida Aviadores del Chaco c/ Profesor Vasconcellos de la ciudad de Asunción, denominado “Quinta Dumot”) que tendrá como finalidad la construcción de un complejo inmobiliario de usos mixtos en Paraguay, que integrará oficinas corporativas, centro comercial, hotel y/o residencias, así como su operación en régimen de arriendo y posterior venta cuando las condiciones del mercado sean favorables para los inversores.
</t>
  </si>
  <si>
    <t xml:space="preserve">Correspondiente al 31/12/2025 </t>
  </si>
  <si>
    <t>TOTAL 31/12/2025</t>
  </si>
  <si>
    <t>Correspondiente al 31/12/2025</t>
  </si>
  <si>
    <t>Creditos por Impuestos</t>
  </si>
  <si>
    <t>Tipo de cambio comprador</t>
  </si>
  <si>
    <t xml:space="preserve">Tipo de cambio vendedor       </t>
  </si>
  <si>
    <t>Tipo de cambio BCP</t>
  </si>
  <si>
    <t>Tipo de cambio único</t>
  </si>
  <si>
    <t>DETALLE</t>
  </si>
  <si>
    <t>MONEDA EXTRANJERA</t>
  </si>
  <si>
    <t>CAMBIO VIGENTE</t>
  </si>
  <si>
    <t>SALDO AL 31/12/2025</t>
  </si>
  <si>
    <t>CLASE</t>
  </si>
  <si>
    <t>MONTO</t>
  </si>
  <si>
    <t>ACTIVOS</t>
  </si>
  <si>
    <t>Disponibilidad</t>
  </si>
  <si>
    <t>USD</t>
  </si>
  <si>
    <t>Otros Créditos</t>
  </si>
  <si>
    <t>TOTAL ACTIVO</t>
  </si>
  <si>
    <t>PASIVOS</t>
  </si>
  <si>
    <t>POSICIÓN NETA</t>
  </si>
  <si>
    <t>TOTAL</t>
  </si>
  <si>
    <t>MES</t>
  </si>
  <si>
    <t>VALOR CUOTA</t>
  </si>
  <si>
    <t>PATRIMONIO NETO DEL FONDO</t>
  </si>
  <si>
    <t>N° DE PARTICIPES</t>
  </si>
  <si>
    <t>OCTUBRE</t>
  </si>
  <si>
    <t>NOVIEMBRE</t>
  </si>
  <si>
    <t>DICIEMBRE</t>
  </si>
  <si>
    <t>4) Composición de las Cuentas</t>
  </si>
  <si>
    <t>CUENTAS</t>
  </si>
  <si>
    <t>Banco GNB Paraguay - Caja de Ahorro Gs. Cta 6154</t>
  </si>
  <si>
    <t>Banco GNB Paraguay - Caja de Ahorro Cta Usd. 6155</t>
  </si>
  <si>
    <t>Banco GNB Paraguay - Caja de Ahorro Cta Usd. 5792</t>
  </si>
  <si>
    <r>
      <t xml:space="preserve">    </t>
    </r>
    <r>
      <rPr>
        <b/>
        <sz val="11"/>
        <color theme="1"/>
        <rFont val="Gantari"/>
      </rPr>
      <t xml:space="preserve">4.1) </t>
    </r>
    <r>
      <rPr>
        <b/>
        <u/>
        <sz val="11"/>
        <color theme="1"/>
        <rFont val="Gantari"/>
      </rPr>
      <t>Disponibilidades:</t>
    </r>
    <r>
      <rPr>
        <sz val="11"/>
        <color theme="1"/>
        <rFont val="Gantari"/>
      </rPr>
      <t xml:space="preserve"> Esta cuenta esta compuesta por los saldos en los bancos a la fecha de estos estados financieros</t>
    </r>
  </si>
  <si>
    <t>Anticipo de Cliente - Seña departamentos</t>
  </si>
  <si>
    <t>Proveedores Locales</t>
  </si>
  <si>
    <t>Provisión por adquisicion de inmueble</t>
  </si>
  <si>
    <r>
      <t xml:space="preserve">    </t>
    </r>
    <r>
      <rPr>
        <b/>
        <sz val="11"/>
        <color theme="1"/>
        <rFont val="Gantari"/>
      </rPr>
      <t xml:space="preserve">4.5) </t>
    </r>
    <r>
      <rPr>
        <b/>
        <u/>
        <sz val="11"/>
        <color theme="1"/>
        <rFont val="Gantari"/>
      </rPr>
      <t>Comisión a Pagar a la Administradora</t>
    </r>
    <r>
      <rPr>
        <b/>
        <sz val="11"/>
        <color theme="1"/>
        <rFont val="Gantari"/>
      </rPr>
      <t xml:space="preserve">: </t>
    </r>
    <r>
      <rPr>
        <sz val="11"/>
        <color theme="1"/>
        <rFont val="Gantari"/>
      </rPr>
      <t>Incluye las comisiones de administración devengadas y pendientes de pago a la sociedad administradora al cierre del ejercicio.</t>
    </r>
  </si>
  <si>
    <t>Valuación de Saldos</t>
  </si>
  <si>
    <t>De conformidad con la normativa vigente, los valores negociables y demás instrumentos financieros del Fondo deben ser depositados y custodiados en una entidad habilitada para tal efecto, siendo la Caja de Valores y Custodia de Paraguay S.A. (CAVAPY) la encargada de la guarda, registro y administración de dichos instrumentos.
Al cierre del período, el Fondo no mantiene inversiones en instrumentos financieros sujetos a custodia en CAVAPY.
El principal activo del Fondo está compuesto por bienes de naturaleza inmobiliaria, incluyendo terrenos, construcciones en curso y desarrollos destinados a la venta, cuya titularidad corresponde directamente al Fondo y se encuentra debidamente registrada en los registros públicos correspondientes.
En caso de que el Fondo incorpore en el futuro inversiones en valores negociables, las mismas serán mantenidas en custodia conforme a la normativa aplicable.</t>
  </si>
  <si>
    <r>
      <rPr>
        <b/>
        <sz val="11"/>
        <color theme="1"/>
        <rFont val="Gantari"/>
      </rPr>
      <t>b)</t>
    </r>
    <r>
      <rPr>
        <sz val="11"/>
        <color theme="1"/>
        <rFont val="Gantari"/>
      </rPr>
      <t xml:space="preserve"> Los activos inmobiliarios del Fondo, que incluyen terrenos, construcciones en curso y costos asociados al desarrollo de proyectos, son reconocidos y medidos al costo.
El costo comprende el precio de adquisición del inmueble y todos los desembolsos directamente atribuibles al desarrollo, incluyendo costos de construcción, honorarios profesionales y otros gastos necesarios para dejar los activos en condiciones para su venta.
Dado que la intención del Fondo es la realización de estos activos mediante su venta en el curso normal de sus operaciones, los mismos no son clasificados como propiedades de inversión.
En consecuencia, dichos activos no son medidos a valor razonable, sino que se mantienen al costo, sujeto a evaluación de deterioro cuando existen indicios de que su valor en libros pudiera no ser recuperable.</t>
    </r>
  </si>
  <si>
    <t>PYG</t>
  </si>
  <si>
    <r>
      <t>c) Posición en Moneda Extranjera:</t>
    </r>
    <r>
      <rPr>
        <sz val="7.7"/>
        <color theme="1"/>
        <rFont val="Gantari"/>
      </rPr>
      <t xml:space="preserve"> </t>
    </r>
    <r>
      <rPr>
        <sz val="11"/>
        <color theme="1"/>
        <rFont val="Gantari"/>
      </rPr>
      <t>La moneda funcional del Fondo es el dólar estadounidense (USD), en función de la naturaleza de sus operaciones y la moneda predominante en la cual se generan y gestionan sus flujos de efectivo.
En consecuencia, se consideran como moneda extranjera aquellas transacciones y saldos denominados en guaraníes (PYG).
Al cierre del período, la posición en moneda extranjera del Fondo es la siguiente:</t>
    </r>
  </si>
  <si>
    <r>
      <t>d) Diferencia de Cambio en Moneda Extranjera:</t>
    </r>
    <r>
      <rPr>
        <sz val="10"/>
        <color theme="1"/>
        <rFont val="Gantari"/>
      </rPr>
      <t xml:space="preserve"> La diferencia de cambio en moneda extranjera refleja los efectos derivados de la actualización de activos y pasivos denominados en moneda distinta a la moneda funcional del Fondo.
La moneda funcional es el dólar estadounidense (USD), las partidas en guaraníes (PYG) son convertidas utilizando el tipo de cambio de cierre. Las fluctuaciones en el tipo de cambio entre periodos generan diferencias de cambio, las cuales son reconocidas en el estado de resultados.</t>
    </r>
  </si>
  <si>
    <t>Concepto</t>
  </si>
  <si>
    <t>Tipo de Cambio Actual</t>
  </si>
  <si>
    <t>Ganancia por valuación de activos</t>
  </si>
  <si>
    <t>Pérdida por valuación de pasivos</t>
  </si>
  <si>
    <t>Monto Ajustado Periodo Actual (USD)</t>
  </si>
  <si>
    <t>Diferencia Neta</t>
  </si>
  <si>
    <r>
      <t xml:space="preserve">    </t>
    </r>
    <r>
      <rPr>
        <b/>
        <sz val="11"/>
        <color theme="1"/>
        <rFont val="Gantari"/>
      </rPr>
      <t xml:space="preserve">4.3) </t>
    </r>
    <r>
      <rPr>
        <b/>
        <u/>
        <sz val="11"/>
        <color theme="1"/>
        <rFont val="Gantari"/>
      </rPr>
      <t>Deuda Operativa:</t>
    </r>
    <r>
      <rPr>
        <sz val="11"/>
        <color theme="1"/>
        <rFont val="Gantari"/>
      </rPr>
      <t>Las deudas operativas comprenden obligaciones originadas en el curso normal de las actividades del Fondo, incluyendo cuentas por pagar a proveedores, anticipos recibidos de clientes</t>
    </r>
  </si>
  <si>
    <r>
      <t xml:space="preserve">    </t>
    </r>
    <r>
      <rPr>
        <b/>
        <sz val="11"/>
        <color theme="1"/>
        <rFont val="Gantari"/>
      </rPr>
      <t xml:space="preserve">4.4) </t>
    </r>
    <r>
      <rPr>
        <b/>
        <u/>
        <sz val="11"/>
        <color theme="1"/>
        <rFont val="Gantari"/>
      </rPr>
      <t>Acreedores por Operación:</t>
    </r>
    <r>
      <rPr>
        <sz val="11"/>
        <color theme="1"/>
        <rFont val="Gantari"/>
      </rPr>
      <t xml:space="preserve"> Es saldo pendiente de pago relacionado con la adquisición y desarrollo de activos inmobiliarios.</t>
    </r>
  </si>
  <si>
    <t>FONDO DE INVERSIÓN NAVES INDUSTRIALES</t>
  </si>
  <si>
    <t>Obra en Ejecución</t>
  </si>
  <si>
    <t>Inmobiliario</t>
  </si>
  <si>
    <t>Paraguay</t>
  </si>
  <si>
    <t>Inmueble</t>
  </si>
  <si>
    <t>TOTAL GENERAL</t>
  </si>
  <si>
    <r>
      <rPr>
        <b/>
        <sz val="11"/>
        <color theme="1"/>
        <rFont val="Gantari"/>
      </rPr>
      <t>a)</t>
    </r>
    <r>
      <rPr>
        <b/>
        <sz val="7.7"/>
        <color theme="1"/>
        <rFont val="Gantari"/>
      </rPr>
      <t xml:space="preserve"> </t>
    </r>
    <r>
      <rPr>
        <sz val="11"/>
        <color theme="1"/>
        <rFont val="Gantari"/>
      </rPr>
      <t xml:space="preserve">Las transacciones en moneda extranjera son registradas en guaraníes a los tipos de cambio vigentes a la fecha de la transacción.
Para el reconocimiento de ingresos y gastos asociados a operaciones facturadas, el Fondo utiliza el tipo de cambio aplicado conforme a las disposiciones de la Dirección Nacional de Ingresos Tributarios (DNIT), el cual refleja el tipo de cambio de la transacción.
Por su parte, los activos y pasivos monetarios denominados en moneda extranjera son valuados al cierre de cada período utilizando el tipo de cambio de referencia publicado por el Banco Central del Paraguay (BCP), de conformidad con lo establecido en la Resolución N° 3/2024 del BCP.
Las diferencias de cambio resultantes son reconocidas en resultados del período. El período que cubre los Estados Contables es del 01 de enero al 31 de diciembre del 2025 de forma comparativa con el mismo periodo del año anterior. </t>
    </r>
  </si>
  <si>
    <t>%
De las Inversiones en Relac. al Activo del Fondo</t>
  </si>
  <si>
    <r>
      <t xml:space="preserve">Disponibilidades. </t>
    </r>
    <r>
      <rPr>
        <b/>
        <sz val="9"/>
        <color rgb="FF000000"/>
        <rFont val="Gantari"/>
      </rPr>
      <t>Nota 4.1</t>
    </r>
  </si>
  <si>
    <r>
      <t>Inversiones</t>
    </r>
    <r>
      <rPr>
        <b/>
        <sz val="9"/>
        <rFont val="Gantari"/>
      </rPr>
      <t xml:space="preserve">  Nota 4.2</t>
    </r>
  </si>
  <si>
    <r>
      <t>Deuda Operativa</t>
    </r>
    <r>
      <rPr>
        <b/>
        <sz val="11"/>
        <color rgb="FF000000"/>
        <rFont val="Gantari"/>
      </rPr>
      <t xml:space="preserve"> </t>
    </r>
    <r>
      <rPr>
        <b/>
        <sz val="9"/>
        <color rgb="FF000000"/>
        <rFont val="Gantari"/>
      </rPr>
      <t>Nota 4.3</t>
    </r>
  </si>
  <si>
    <r>
      <t>Acreedor por compra de bienes</t>
    </r>
    <r>
      <rPr>
        <sz val="9"/>
        <color rgb="FF000000"/>
        <rFont val="Gantari"/>
      </rPr>
      <t xml:space="preserve"> </t>
    </r>
    <r>
      <rPr>
        <b/>
        <sz val="9"/>
        <color rgb="FF000000"/>
        <rFont val="Gantari"/>
      </rPr>
      <t>Nota 4.4</t>
    </r>
  </si>
  <si>
    <r>
      <t>Comisiones a pagar a la administradora</t>
    </r>
    <r>
      <rPr>
        <sz val="9"/>
        <color rgb="FF000000"/>
        <rFont val="Gantari"/>
      </rPr>
      <t xml:space="preserve"> </t>
    </r>
    <r>
      <rPr>
        <b/>
        <sz val="9"/>
        <color rgb="FF000000"/>
        <rFont val="Gantari"/>
      </rPr>
      <t>Nota 4.5</t>
    </r>
  </si>
  <si>
    <r>
      <t xml:space="preserve">e) Gastos Operacionales y comisión de la Sociedad Administradora: </t>
    </r>
    <r>
      <rPr>
        <sz val="11"/>
        <color theme="1"/>
        <rFont val="Gantari"/>
      </rPr>
      <t>Durante el período, el Fondo no ha incurrido en gastos operacionales significativos distintos de la comisión de administración.
La Sociedad Administradora percibe una comisión por la gestión del Fondo, determinada conforme a lo establecido en el Reglamento de Gestión. Dicha comisión se calcula sobre activos, aplicando una tasa del 2%, y se reconoce en resultados en función de su devengamiento.
Al cierre del período, la comisión de la Sociedad Administradora asciende a:</t>
    </r>
  </si>
  <si>
    <r>
      <t xml:space="preserve">f) Información Estadística: </t>
    </r>
    <r>
      <rPr>
        <sz val="11"/>
        <color theme="1"/>
        <rFont val="Gantari"/>
      </rPr>
      <t>En cumplimiento de lo establecido en la normativa vigente, se presenta a continuación la información estadística del Fondo correspondiente al período, la cual incluye la evolución mensual del valor de la cuota parte, el patrimonio neto y el número de partícipes.
Durante el período, el Fondo se encuentra en etapa de desarrollo de sus inversiones, por lo que la evolución de dichas variables es limitada y responde principalmente a los aportes iniciales y a los costos incurridos en la estructuración del proyecto.
En consecuencia, el valor cuota y el patrimonio neto no presentan variaciones significativas durante el período, y la cantidad de partícipes se mantiene conforme a la etapa inicial del Fondo.</t>
    </r>
  </si>
  <si>
    <t>4to. TRIMESTRE</t>
  </si>
  <si>
    <r>
      <t>Comisión por Administración</t>
    </r>
    <r>
      <rPr>
        <sz val="9"/>
        <color theme="1"/>
        <rFont val="Gantari"/>
      </rPr>
      <t xml:space="preserve"> </t>
    </r>
    <r>
      <rPr>
        <b/>
        <sz val="9"/>
        <color theme="1"/>
        <rFont val="Gantari"/>
      </rPr>
      <t>Nota e</t>
    </r>
  </si>
  <si>
    <r>
      <rPr>
        <b/>
        <sz val="11"/>
        <color theme="1"/>
        <rFont val="Gantari"/>
      </rPr>
      <t>4.2)</t>
    </r>
    <r>
      <rPr>
        <b/>
        <sz val="7.7"/>
        <color theme="1"/>
        <rFont val="Gantari"/>
      </rPr>
      <t xml:space="preserve"> </t>
    </r>
    <r>
      <rPr>
        <b/>
        <u/>
        <sz val="11"/>
        <color theme="1"/>
        <rFont val="Gantari"/>
      </rPr>
      <t>Inversiones</t>
    </r>
    <r>
      <rPr>
        <b/>
        <sz val="7.7"/>
        <color theme="1"/>
        <rFont val="Gantari"/>
      </rPr>
      <t>:</t>
    </r>
    <r>
      <rPr>
        <sz val="11"/>
        <color theme="1"/>
        <rFont val="Gantari"/>
      </rPr>
      <t xml:space="preserve"> Las inversiones del Fondo están compuestas principalmente por activos de naturaleza inmobiliaria, incluyendo la adquisición de terrenos y los costos asociados al desarrollo de proyectos en curso.
En virtud de la naturaleza de estas inversiones, no resultan aplicables ciertos campos de información requeridos para instrumentos financieros, tales como tasa de interés, fecha de vencimiento o emisor.
En consecuencia, el Fondo presenta la composición de sus inversiones adaptando el formato establecido en la normativa vigente, a efectos de reflejar adecuadamente la naturaleza económica de los activos.
Las inversiones son reconocidas y medidas al costo, el cual incluye el precio de adquisición del inmueble y todos los costos directamente atribuibles al desarrollo del proyecto.
</t>
    </r>
    <r>
      <rPr>
        <b/>
        <sz val="11"/>
        <color theme="1"/>
        <rFont val="Gantari"/>
      </rPr>
      <t xml:space="preserve">
La composición de las inversiones al cierre del período es la siguiente:</t>
    </r>
  </si>
  <si>
    <t>Cuentas de Orden</t>
  </si>
  <si>
    <t>Las 4 Notas que acompañan son parte integrante de estos Estados Financieros</t>
  </si>
  <si>
    <t>Cuotas pendientes de integración</t>
  </si>
  <si>
    <r>
      <t xml:space="preserve">Cuotas Partes Suscriptas </t>
    </r>
    <r>
      <rPr>
        <b/>
        <sz val="9"/>
        <color theme="1"/>
        <rFont val="Gantari"/>
      </rPr>
      <t>Nota 4.6</t>
    </r>
  </si>
  <si>
    <r>
      <t xml:space="preserve">    </t>
    </r>
    <r>
      <rPr>
        <b/>
        <sz val="11"/>
        <color theme="1"/>
        <rFont val="Gantari"/>
      </rPr>
      <t xml:space="preserve">4.6) </t>
    </r>
    <r>
      <rPr>
        <b/>
        <u/>
        <sz val="11"/>
        <color theme="1"/>
        <rFont val="Gantari"/>
      </rPr>
      <t>Capítal comprometido no integrado (Cuenta de Orden)</t>
    </r>
    <r>
      <rPr>
        <b/>
        <sz val="11"/>
        <color theme="1"/>
        <rFont val="Gantari"/>
      </rPr>
      <t>:</t>
    </r>
  </si>
  <si>
    <t>El Fondo de Inversión Inmobiliario Link Center emite cuotas de participación que pueden ser suscriptas por los inversores bajo esquemas de integración diferida, conforme a lo establecido en su Reglamento Interno y en los respectivos contratos de suscripción.
De acuerdo con las Normas Internacionales de Información Financiera (NIIF), el patrimonio del Fondo se reconoce únicamente por el importe efectivamente integrado por los partícipes. En consecuencia, los compromisos de aporte asumidos por los inversores y pendientes de integración a la fecha de cierre no son reconocidos como activos ni como patrimonio del Fondo.
No obstante, a efectos informativos, el Fondo expone en cuentas de orden el detalle del capital comprometido pendiente de integración.
La composición del capital comprometido es la siguiente:</t>
  </si>
  <si>
    <t>Composición del Capital</t>
  </si>
  <si>
    <t>Capital total suscripto</t>
  </si>
  <si>
    <t>Capital pendiente de integración</t>
  </si>
  <si>
    <t>(-) Capital efectivamente integrado</t>
  </si>
  <si>
    <t>Clasificación del capital pendiente de integración</t>
  </si>
  <si>
    <t>(-) Cuotas integrada</t>
  </si>
  <si>
    <t>Corriente (a integrar en los próximos 12 meses)</t>
  </si>
  <si>
    <t>No corriente (a integrar en más de 12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</si>
</sst>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_-;\-* #,##0_-;_-* &quot;-&quot;_-;_-@_-"/>
    <numFmt numFmtId="165" formatCode="_-* #,##0.00_-;\-* #,##0.00_-;_-* &quot;-&quot;??_-;_-@_-"/>
    <numFmt numFmtId="166" formatCode="_ * #,##0.000000_ ;_ * \-#,##0.000000_ ;_ * &quot;-&quot;_ ;_ @_ "/>
    <numFmt numFmtId="167" formatCode="_ * #,##0.00_ ;_ * \-#,##0.00_ ;_ * &quot;-&quot;_ ;_ @_ "/>
    <numFmt numFmtId="168" formatCode="_ * #,##0.000000_ ;_ * \-#,##0.000000_ ;_ * &quot;-&quot;??????_ ;_ @_ "/>
    <numFmt numFmtId="169" formatCode="_(* #,##0.00_);_(* \(#,##0.00\);_(* &quot;-&quot;??_);_(@_)"/>
    <numFmt numFmtId="170" formatCode="_-* #,##0.00_-;\-* #,##0.00_-;_-* &quot;-&quot;_-;_-@_-"/>
    <numFmt numFmtId="171" formatCode="_(* #,##0.00_);_(* \(#,##0.00\);_(* &quot;-&quot;_);_(@_)"/>
  </numFmts>
  <fonts count="32">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8"/>
      <name val="Calibri"/>
      <family val="2"/>
      <scheme val="minor"/>
    </font>
    <font>
      <b/>
      <sz val="11"/>
      <color theme="1"/>
      <name val="Gantari"/>
    </font>
    <font>
      <sz val="11"/>
      <color theme="1"/>
      <name val="Gantari"/>
    </font>
    <font>
      <u/>
      <sz val="11"/>
      <color theme="10"/>
      <name val="Gantari"/>
    </font>
    <font>
      <sz val="11"/>
      <name val="Gantari"/>
    </font>
    <font>
      <b/>
      <sz val="11"/>
      <name val="Gantari"/>
    </font>
    <font>
      <b/>
      <sz val="11"/>
      <color indexed="72"/>
      <name val="Gantari"/>
    </font>
    <font>
      <sz val="11"/>
      <color indexed="8"/>
      <name val="Gantari"/>
    </font>
    <font>
      <b/>
      <u/>
      <sz val="11"/>
      <color theme="1"/>
      <name val="Gantari"/>
    </font>
    <font>
      <sz val="11"/>
      <color rgb="FF000000"/>
      <name val="Gantari"/>
    </font>
    <font>
      <b/>
      <sz val="11"/>
      <color rgb="FF000000"/>
      <name val="Gantari"/>
    </font>
    <font>
      <b/>
      <sz val="8"/>
      <color theme="1"/>
      <name val="Gantari"/>
    </font>
    <font>
      <b/>
      <sz val="8"/>
      <color indexed="72"/>
      <name val="Gantari"/>
    </font>
    <font>
      <b/>
      <sz val="7.7"/>
      <color theme="1"/>
      <name val="Gantari"/>
    </font>
    <font>
      <sz val="7.7"/>
      <color theme="1"/>
      <name val="Gantari"/>
    </font>
    <font>
      <sz val="10"/>
      <color theme="1"/>
      <name val="Gantari"/>
    </font>
    <font>
      <sz val="11"/>
      <color theme="1"/>
      <name val="Museo Sans 100"/>
      <family val="3"/>
    </font>
    <font>
      <b/>
      <sz val="11"/>
      <name val="Museo Sans 100"/>
      <family val="3"/>
    </font>
    <font>
      <b/>
      <sz val="9"/>
      <color rgb="FF000000"/>
      <name val="Gantari"/>
    </font>
    <font>
      <b/>
      <sz val="9"/>
      <name val="Gantari"/>
    </font>
    <font>
      <sz val="9"/>
      <color rgb="FF000000"/>
      <name val="Gantari"/>
    </font>
    <font>
      <sz val="9"/>
      <color theme="1"/>
      <name val="Gantari"/>
    </font>
    <font>
      <b/>
      <sz val="9"/>
      <color theme="1"/>
      <name val="Gantari"/>
    </font>
    <font>
      <b/>
      <u/>
      <sz val="11"/>
      <color indexed="8"/>
      <name val="Gantari"/>
    </font>
    <font>
      <b/>
      <sz val="11"/>
      <color indexed="8"/>
      <name val="Gantari"/>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xf numFmtId="164" fontId="1" fillId="0" borderId="0" applyFont="0" applyFill="0" applyBorder="0" applyAlignment="0" applyProtection="0"/>
    <xf numFmtId="0" fontId="2" fillId="0" borderId="0" applyNumberFormat="0" applyFont="0" applyFill="0" applyBorder="0" applyAlignment="0" applyProtection="0"/>
    <xf numFmtId="164"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02">
    <xf numFmtId="0" fontId="0" fillId="0" borderId="0" xfId="0"/>
    <xf numFmtId="0" fontId="9" fillId="0" borderId="0" xfId="0" applyFont="1"/>
    <xf numFmtId="0" fontId="10" fillId="0" borderId="0" xfId="9" applyFont="1" applyAlignment="1">
      <alignment horizontal="left" vertical="top"/>
    </xf>
    <xf numFmtId="0" fontId="11" fillId="0" borderId="0" xfId="2" applyFont="1" applyAlignment="1">
      <alignment horizontal="left" vertical="top"/>
    </xf>
    <xf numFmtId="0" fontId="11" fillId="0" borderId="0" xfId="0" applyFont="1"/>
    <xf numFmtId="0" fontId="12" fillId="0" borderId="14" xfId="2" applyFont="1" applyBorder="1" applyAlignment="1">
      <alignment horizontal="centerContinuous" vertical="top"/>
    </xf>
    <xf numFmtId="0" fontId="13" fillId="0" borderId="5" xfId="2" applyFont="1" applyBorder="1" applyAlignment="1">
      <alignment horizontal="centerContinuous" vertical="top"/>
    </xf>
    <xf numFmtId="0" fontId="13" fillId="0" borderId="6" xfId="2" applyFont="1" applyBorder="1" applyAlignment="1">
      <alignment horizontal="centerContinuous" vertical="top"/>
    </xf>
    <xf numFmtId="0" fontId="13" fillId="0" borderId="7" xfId="2" applyFont="1" applyBorder="1" applyAlignment="1">
      <alignment horizontal="centerContinuous" vertical="top"/>
    </xf>
    <xf numFmtId="14" fontId="13" fillId="0" borderId="5" xfId="2" applyNumberFormat="1" applyFont="1" applyBorder="1" applyAlignment="1">
      <alignment horizontal="centerContinuous" vertical="top"/>
    </xf>
    <xf numFmtId="0" fontId="11" fillId="0" borderId="0" xfId="0" applyFont="1" applyAlignment="1">
      <alignment horizontal="center" vertical="center" wrapText="1"/>
    </xf>
    <xf numFmtId="0" fontId="13" fillId="0" borderId="2" xfId="2" applyFont="1" applyBorder="1" applyAlignment="1">
      <alignment horizontal="center" vertical="center" wrapText="1"/>
    </xf>
    <xf numFmtId="0" fontId="14" fillId="0" borderId="13" xfId="0" applyFont="1" applyBorder="1" applyAlignment="1">
      <alignment horizontal="left" vertical="top"/>
    </xf>
    <xf numFmtId="0" fontId="14" fillId="0" borderId="14" xfId="0" applyFont="1" applyBorder="1" applyAlignment="1">
      <alignment vertical="top"/>
    </xf>
    <xf numFmtId="14" fontId="14" fillId="0" borderId="14" xfId="0" applyNumberFormat="1" applyFont="1" applyBorder="1" applyAlignment="1">
      <alignment horizontal="center" vertical="top"/>
    </xf>
    <xf numFmtId="0" fontId="14" fillId="0" borderId="14" xfId="0" applyFont="1" applyBorder="1" applyAlignment="1">
      <alignment horizontal="center" vertical="top"/>
    </xf>
    <xf numFmtId="4" fontId="14" fillId="0" borderId="14" xfId="0" applyNumberFormat="1" applyFont="1" applyBorder="1" applyAlignment="1">
      <alignment horizontal="right" vertical="top"/>
    </xf>
    <xf numFmtId="0" fontId="8" fillId="0" borderId="0" xfId="0" applyFont="1" applyAlignment="1">
      <alignment horizontal="left" wrapText="1"/>
    </xf>
    <xf numFmtId="0" fontId="9" fillId="0" borderId="0" xfId="0" applyFont="1" applyAlignment="1">
      <alignment horizontal="left" vertical="top" wrapText="1"/>
    </xf>
    <xf numFmtId="0" fontId="8" fillId="0" borderId="0" xfId="0" applyFont="1" applyAlignment="1">
      <alignment horizontal="left" vertical="center"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0" xfId="0" applyFont="1"/>
    <xf numFmtId="0" fontId="9" fillId="0" borderId="2" xfId="0" applyFont="1" applyBorder="1"/>
    <xf numFmtId="0" fontId="9" fillId="0" borderId="3" xfId="0" applyFont="1" applyBorder="1"/>
    <xf numFmtId="0" fontId="9" fillId="0" borderId="4" xfId="0" applyFont="1" applyBorder="1"/>
    <xf numFmtId="0" fontId="8" fillId="0" borderId="5" xfId="0" applyFont="1" applyBorder="1"/>
    <xf numFmtId="0" fontId="9" fillId="0" borderId="8" xfId="0" applyFont="1" applyBorder="1"/>
    <xf numFmtId="167" fontId="9" fillId="0" borderId="2" xfId="1" applyNumberFormat="1" applyFont="1" applyBorder="1"/>
    <xf numFmtId="167" fontId="9" fillId="0" borderId="3" xfId="1" applyNumberFormat="1" applyFont="1" applyBorder="1"/>
    <xf numFmtId="167" fontId="9" fillId="0" borderId="4" xfId="1" applyNumberFormat="1" applyFont="1" applyBorder="1"/>
    <xf numFmtId="167" fontId="8" fillId="0" borderId="1" xfId="1" applyNumberFormat="1" applyFont="1" applyBorder="1"/>
    <xf numFmtId="167" fontId="8" fillId="0" borderId="4" xfId="1" applyNumberFormat="1" applyFont="1" applyBorder="1"/>
    <xf numFmtId="167" fontId="9" fillId="0" borderId="0" xfId="0" applyNumberFormat="1" applyFont="1"/>
    <xf numFmtId="0" fontId="8" fillId="0" borderId="1" xfId="0" applyFont="1" applyBorder="1"/>
    <xf numFmtId="0" fontId="15" fillId="0" borderId="8" xfId="0" applyFont="1" applyBorder="1"/>
    <xf numFmtId="0" fontId="8" fillId="0" borderId="8" xfId="0" applyFont="1" applyBorder="1"/>
    <xf numFmtId="0" fontId="8" fillId="0" borderId="1" xfId="0" applyFont="1" applyBorder="1" applyAlignment="1">
      <alignment horizontal="left" vertical="center" wrapText="1"/>
    </xf>
    <xf numFmtId="0" fontId="8" fillId="0" borderId="1" xfId="0" applyFont="1" applyBorder="1" applyAlignment="1">
      <alignment horizontal="left" wrapText="1"/>
    </xf>
    <xf numFmtId="0" fontId="18" fillId="0" borderId="0" xfId="0" applyFont="1" applyAlignment="1">
      <alignment horizontal="left"/>
    </xf>
    <xf numFmtId="164" fontId="9" fillId="0" borderId="0" xfId="0" applyNumberFormat="1" applyFont="1"/>
    <xf numFmtId="164" fontId="9" fillId="0" borderId="0" xfId="1" applyFont="1"/>
    <xf numFmtId="0" fontId="8" fillId="0" borderId="1" xfId="0" applyFont="1" applyBorder="1" applyAlignment="1">
      <alignment horizontal="center"/>
    </xf>
    <xf numFmtId="14" fontId="8" fillId="0" borderId="1" xfId="0" applyNumberFormat="1" applyFont="1" applyBorder="1" applyAlignment="1">
      <alignment horizontal="center"/>
    </xf>
    <xf numFmtId="167" fontId="9" fillId="0" borderId="0" xfId="1" applyNumberFormat="1" applyFont="1"/>
    <xf numFmtId="165" fontId="9" fillId="0" borderId="0" xfId="0" applyNumberFormat="1" applyFont="1"/>
    <xf numFmtId="0" fontId="8" fillId="0" borderId="2" xfId="0" applyFont="1" applyBorder="1"/>
    <xf numFmtId="167" fontId="8" fillId="0" borderId="6" xfId="1" applyNumberFormat="1" applyFont="1" applyBorder="1"/>
    <xf numFmtId="0" fontId="17" fillId="2" borderId="2" xfId="0" applyFont="1" applyFill="1" applyBorder="1" applyAlignment="1">
      <alignment horizontal="center" vertical="center"/>
    </xf>
    <xf numFmtId="14" fontId="17" fillId="2" borderId="2" xfId="0" applyNumberFormat="1" applyFont="1" applyFill="1" applyBorder="1" applyAlignment="1">
      <alignment horizontal="center" vertical="center"/>
    </xf>
    <xf numFmtId="170" fontId="16" fillId="2" borderId="3" xfId="1" applyNumberFormat="1" applyFont="1" applyFill="1" applyBorder="1" applyAlignment="1">
      <alignment horizontal="center" vertical="center"/>
    </xf>
    <xf numFmtId="0" fontId="17" fillId="2" borderId="4" xfId="0" applyFont="1" applyFill="1" applyBorder="1" applyAlignment="1">
      <alignment vertical="center"/>
    </xf>
    <xf numFmtId="170" fontId="17" fillId="2" borderId="4" xfId="1" applyNumberFormat="1" applyFont="1" applyFill="1" applyBorder="1" applyAlignment="1">
      <alignment horizontal="center" vertical="center"/>
    </xf>
    <xf numFmtId="0" fontId="17" fillId="2" borderId="1" xfId="0" applyFont="1" applyFill="1" applyBorder="1" applyAlignment="1">
      <alignment vertical="center"/>
    </xf>
    <xf numFmtId="170" fontId="17" fillId="2" borderId="1" xfId="1" applyNumberFormat="1" applyFont="1" applyFill="1" applyBorder="1" applyAlignment="1">
      <alignment horizontal="center" vertical="center"/>
    </xf>
    <xf numFmtId="0" fontId="16" fillId="2" borderId="2" xfId="0" applyFont="1" applyFill="1" applyBorder="1" applyAlignment="1">
      <alignment vertical="center"/>
    </xf>
    <xf numFmtId="0" fontId="16" fillId="2" borderId="3" xfId="0" applyFont="1" applyFill="1" applyBorder="1" applyAlignment="1">
      <alignment vertical="center"/>
    </xf>
    <xf numFmtId="170" fontId="17" fillId="0" borderId="1" xfId="1" applyNumberFormat="1" applyFont="1" applyFill="1" applyBorder="1" applyAlignment="1">
      <alignment horizontal="center" vertical="center"/>
    </xf>
    <xf numFmtId="164" fontId="17" fillId="2" borderId="1" xfId="1" applyFont="1" applyFill="1" applyBorder="1" applyAlignment="1">
      <alignment horizontal="center" vertical="center"/>
    </xf>
    <xf numFmtId="3" fontId="19" fillId="0" borderId="0" xfId="0" applyNumberFormat="1" applyFont="1" applyAlignment="1">
      <alignment vertical="top"/>
    </xf>
    <xf numFmtId="166" fontId="9" fillId="0" borderId="0" xfId="1" applyNumberFormat="1" applyFont="1"/>
    <xf numFmtId="168" fontId="9" fillId="0" borderId="0" xfId="0" applyNumberFormat="1" applyFont="1"/>
    <xf numFmtId="170" fontId="16" fillId="0" borderId="12" xfId="1" applyNumberFormat="1" applyFont="1" applyBorder="1" applyAlignment="1">
      <alignment horizontal="center" vertical="center"/>
    </xf>
    <xf numFmtId="170" fontId="9" fillId="0" borderId="9" xfId="1" applyNumberFormat="1" applyFont="1" applyBorder="1"/>
    <xf numFmtId="170" fontId="16" fillId="2" borderId="15" xfId="1" applyNumberFormat="1" applyFont="1" applyFill="1" applyBorder="1" applyAlignment="1">
      <alignment horizontal="center" vertical="center"/>
    </xf>
    <xf numFmtId="0" fontId="17" fillId="2" borderId="2" xfId="0" applyFont="1" applyFill="1" applyBorder="1" applyAlignment="1">
      <alignment vertical="center"/>
    </xf>
    <xf numFmtId="43" fontId="9" fillId="0" borderId="0" xfId="0" applyNumberFormat="1" applyFont="1"/>
    <xf numFmtId="170" fontId="17" fillId="0" borderId="1" xfId="1" applyNumberFormat="1" applyFont="1" applyBorder="1" applyAlignment="1">
      <alignment horizontal="center" vertical="center"/>
    </xf>
    <xf numFmtId="170" fontId="9" fillId="0" borderId="0" xfId="1" applyNumberFormat="1" applyFont="1"/>
    <xf numFmtId="4" fontId="9" fillId="0" borderId="0" xfId="0" applyNumberFormat="1" applyFont="1"/>
    <xf numFmtId="10" fontId="14" fillId="0" borderId="15" xfId="14" applyNumberFormat="1" applyFont="1" applyFill="1" applyBorder="1" applyAlignment="1" applyProtection="1">
      <alignment vertical="top"/>
    </xf>
    <xf numFmtId="0" fontId="11" fillId="0" borderId="3" xfId="9" applyFont="1" applyFill="1" applyBorder="1"/>
    <xf numFmtId="0" fontId="9" fillId="0" borderId="1" xfId="0" applyFont="1" applyBorder="1" applyAlignment="1">
      <alignment horizontal="justify" vertical="center"/>
    </xf>
    <xf numFmtId="167" fontId="9" fillId="0" borderId="1" xfId="1" applyNumberFormat="1" applyFont="1" applyBorder="1" applyAlignment="1">
      <alignment horizontal="center" vertical="center"/>
    </xf>
    <xf numFmtId="0" fontId="8" fillId="0" borderId="0" xfId="0" applyFont="1" applyAlignment="1">
      <alignment horizontal="left" vertical="center"/>
    </xf>
    <xf numFmtId="171" fontId="9" fillId="0" borderId="0" xfId="1" applyNumberFormat="1" applyFont="1" applyBorder="1" applyAlignment="1">
      <alignment horizontal="center"/>
    </xf>
    <xf numFmtId="0" fontId="8" fillId="0" borderId="5" xfId="0" applyFont="1" applyBorder="1" applyAlignment="1">
      <alignment horizontal="center" vertical="center" wrapText="1"/>
    </xf>
    <xf numFmtId="0" fontId="9" fillId="0" borderId="5" xfId="0" applyFont="1" applyBorder="1" applyAlignment="1">
      <alignment horizontal="left" vertical="center" wrapText="1"/>
    </xf>
    <xf numFmtId="171" fontId="9" fillId="0" borderId="1" xfId="1" applyNumberFormat="1" applyFont="1" applyBorder="1" applyAlignment="1">
      <alignment horizont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vertical="center"/>
    </xf>
    <xf numFmtId="0" fontId="9" fillId="0" borderId="8" xfId="0" applyFont="1" applyBorder="1" applyAlignment="1">
      <alignment horizontal="center" vertical="center"/>
    </xf>
    <xf numFmtId="167" fontId="9" fillId="0" borderId="3" xfId="1" applyNumberFormat="1" applyFont="1" applyBorder="1" applyAlignment="1">
      <alignment horizontal="center" vertical="center"/>
    </xf>
    <xf numFmtId="164" fontId="9" fillId="0" borderId="3" xfId="1" applyFont="1" applyBorder="1" applyAlignment="1">
      <alignment horizontal="center" vertical="center"/>
    </xf>
    <xf numFmtId="0" fontId="8" fillId="0" borderId="3" xfId="0" applyFont="1" applyBorder="1" applyAlignment="1">
      <alignment vertical="center"/>
    </xf>
    <xf numFmtId="0" fontId="8" fillId="0" borderId="8" xfId="0" applyFont="1" applyBorder="1" applyAlignment="1">
      <alignment horizontal="center" vertical="center"/>
    </xf>
    <xf numFmtId="167" fontId="8" fillId="0" borderId="4" xfId="1" applyNumberFormat="1" applyFont="1" applyBorder="1" applyAlignment="1">
      <alignment horizontal="center" vertical="center"/>
    </xf>
    <xf numFmtId="0" fontId="8" fillId="0" borderId="2" xfId="0" applyFont="1" applyBorder="1" applyAlignment="1">
      <alignment vertical="center"/>
    </xf>
    <xf numFmtId="167" fontId="9" fillId="0" borderId="2" xfId="1" applyNumberFormat="1" applyFont="1" applyBorder="1" applyAlignment="1">
      <alignment horizontal="center" vertical="center"/>
    </xf>
    <xf numFmtId="167" fontId="9" fillId="0" borderId="9" xfId="1" applyNumberFormat="1"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center" vertical="center"/>
    </xf>
    <xf numFmtId="0" fontId="8" fillId="0" borderId="4" xfId="0" applyFont="1" applyBorder="1" applyAlignment="1">
      <alignment horizontal="center" vertical="center"/>
    </xf>
    <xf numFmtId="0" fontId="15" fillId="0" borderId="5" xfId="0" applyFont="1" applyBorder="1" applyAlignment="1">
      <alignment vertical="center"/>
    </xf>
    <xf numFmtId="0" fontId="15" fillId="0" borderId="1" xfId="0" applyFont="1" applyBorder="1" applyAlignment="1">
      <alignment horizontal="center" vertical="center"/>
    </xf>
    <xf numFmtId="167" fontId="15" fillId="0" borderId="5" xfId="1" applyNumberFormat="1" applyFont="1" applyBorder="1" applyAlignment="1">
      <alignment horizontal="center" vertical="center"/>
    </xf>
    <xf numFmtId="167" fontId="15" fillId="0" borderId="7" xfId="1" applyNumberFormat="1" applyFont="1" applyBorder="1" applyAlignment="1">
      <alignment horizontal="center" vertical="center"/>
    </xf>
    <xf numFmtId="0" fontId="15" fillId="0" borderId="14" xfId="0" applyFont="1" applyBorder="1" applyAlignment="1">
      <alignment vertical="center"/>
    </xf>
    <xf numFmtId="0" fontId="15" fillId="0" borderId="14" xfId="0" applyFont="1" applyBorder="1" applyAlignment="1">
      <alignment horizontal="center" vertical="center"/>
    </xf>
    <xf numFmtId="167" fontId="15" fillId="0" borderId="14" xfId="1"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167" fontId="15" fillId="0" borderId="0" xfId="1" applyNumberFormat="1" applyFont="1" applyBorder="1" applyAlignment="1">
      <alignment horizontal="center" vertical="center"/>
    </xf>
    <xf numFmtId="0" fontId="8" fillId="0" borderId="0" xfId="0" applyFont="1" applyAlignment="1">
      <alignment horizontal="left"/>
    </xf>
    <xf numFmtId="0" fontId="8" fillId="0" borderId="5" xfId="0" applyFont="1" applyBorder="1" applyAlignment="1">
      <alignment horizontal="center" vertical="center"/>
    </xf>
    <xf numFmtId="167" fontId="8" fillId="0" borderId="1" xfId="1" applyNumberFormat="1" applyFont="1" applyBorder="1" applyAlignment="1">
      <alignment horizontal="center" vertical="center"/>
    </xf>
    <xf numFmtId="0" fontId="8" fillId="0" borderId="10" xfId="0" applyFont="1" applyBorder="1"/>
    <xf numFmtId="0" fontId="8" fillId="0" borderId="6" xfId="0" applyFont="1" applyBorder="1"/>
    <xf numFmtId="0" fontId="8" fillId="0" borderId="7" xfId="0" applyFont="1" applyBorder="1"/>
    <xf numFmtId="0" fontId="9" fillId="0" borderId="10" xfId="0" applyFont="1" applyBorder="1"/>
    <xf numFmtId="167" fontId="16" fillId="0" borderId="3" xfId="1" applyNumberFormat="1" applyFont="1" applyBorder="1" applyAlignment="1">
      <alignment horizontal="center" vertical="center"/>
    </xf>
    <xf numFmtId="167" fontId="16" fillId="0" borderId="2" xfId="1" applyNumberFormat="1" applyFont="1" applyBorder="1" applyAlignment="1">
      <alignment horizontal="center" vertical="center"/>
    </xf>
    <xf numFmtId="0" fontId="9" fillId="0" borderId="13" xfId="0" applyFont="1" applyBorder="1"/>
    <xf numFmtId="167" fontId="16" fillId="0" borderId="4" xfId="1" applyNumberFormat="1" applyFont="1" applyBorder="1" applyAlignment="1">
      <alignment horizontal="center" vertical="center"/>
    </xf>
    <xf numFmtId="14" fontId="8" fillId="0" borderId="2" xfId="0" applyNumberFormat="1" applyFont="1" applyBorder="1" applyAlignment="1">
      <alignment horizontal="center" vertical="center"/>
    </xf>
    <xf numFmtId="0" fontId="11" fillId="0" borderId="10" xfId="0" applyFont="1" applyBorder="1" applyAlignment="1">
      <alignment horizontal="left" vertical="top"/>
    </xf>
    <xf numFmtId="0" fontId="8" fillId="0" borderId="2" xfId="0" applyFont="1" applyBorder="1" applyAlignment="1">
      <alignment horizontal="center" vertical="center"/>
    </xf>
    <xf numFmtId="0" fontId="11" fillId="0" borderId="8" xfId="0" applyFont="1" applyBorder="1" applyAlignment="1">
      <alignment horizontal="left" vertical="top"/>
    </xf>
    <xf numFmtId="0" fontId="11" fillId="0" borderId="13" xfId="0" applyFont="1" applyBorder="1" applyAlignment="1">
      <alignment horizontal="left" vertical="top"/>
    </xf>
    <xf numFmtId="170" fontId="9" fillId="0" borderId="3" xfId="1" applyNumberFormat="1" applyFont="1" applyBorder="1" applyAlignment="1">
      <alignment horizontal="center" vertical="center"/>
    </xf>
    <xf numFmtId="164" fontId="8" fillId="0" borderId="4" xfId="1" applyFont="1" applyBorder="1" applyAlignment="1">
      <alignment horizontal="center" vertical="center"/>
    </xf>
    <xf numFmtId="164" fontId="15" fillId="0" borderId="6" xfId="1" applyFont="1" applyBorder="1" applyAlignment="1">
      <alignment horizontal="center" vertical="center"/>
    </xf>
    <xf numFmtId="0" fontId="9" fillId="0" borderId="0" xfId="0" applyFont="1" applyAlignment="1">
      <alignment horizontal="center"/>
    </xf>
    <xf numFmtId="0" fontId="23" fillId="0" borderId="0" xfId="0" applyFont="1"/>
    <xf numFmtId="164" fontId="23" fillId="0" borderId="0" xfId="1" applyFont="1"/>
    <xf numFmtId="0" fontId="24" fillId="0" borderId="14" xfId="2" applyFont="1" applyBorder="1" applyAlignment="1">
      <alignment horizontal="centerContinuous" vertical="top"/>
    </xf>
    <xf numFmtId="0" fontId="9" fillId="0" borderId="0" xfId="0" applyFont="1" applyAlignment="1">
      <alignment horizontal="left" vertical="center" wrapText="1"/>
    </xf>
    <xf numFmtId="0" fontId="9" fillId="0" borderId="1" xfId="0" applyFont="1" applyBorder="1"/>
    <xf numFmtId="164" fontId="9" fillId="0" borderId="1" xfId="1" applyFont="1" applyBorder="1"/>
    <xf numFmtId="164" fontId="8" fillId="0" borderId="1" xfId="0" applyNumberFormat="1" applyFont="1" applyBorder="1" applyAlignment="1">
      <alignment horizontal="center"/>
    </xf>
    <xf numFmtId="0" fontId="9" fillId="0" borderId="0" xfId="0" applyFont="1" applyAlignment="1">
      <alignment vertical="center"/>
    </xf>
    <xf numFmtId="164" fontId="9" fillId="0" borderId="0" xfId="1" applyFont="1" applyAlignment="1">
      <alignment horizontal="center" vertical="center"/>
    </xf>
    <xf numFmtId="0" fontId="8" fillId="0" borderId="0" xfId="0" applyFont="1" applyAlignment="1">
      <alignment vertical="center"/>
    </xf>
    <xf numFmtId="164" fontId="8" fillId="0" borderId="0" xfId="1" applyFont="1" applyAlignment="1">
      <alignment horizontal="center" vertical="center"/>
    </xf>
    <xf numFmtId="164" fontId="9" fillId="0" borderId="0" xfId="0" applyNumberFormat="1" applyFont="1" applyAlignment="1">
      <alignment horizontal="center" vertical="center"/>
    </xf>
    <xf numFmtId="0" fontId="9" fillId="0" borderId="0" xfId="0" applyFont="1" applyAlignment="1">
      <alignment vertical="center" wrapText="1"/>
    </xf>
    <xf numFmtId="164" fontId="8" fillId="0" borderId="0" xfId="0" applyNumberFormat="1" applyFont="1" applyAlignment="1">
      <alignment horizontal="center" vertical="center"/>
    </xf>
    <xf numFmtId="0" fontId="9" fillId="0" borderId="1" xfId="0" applyFont="1" applyBorder="1" applyAlignment="1">
      <alignment vertical="center" wrapText="1"/>
    </xf>
    <xf numFmtId="0" fontId="15" fillId="0" borderId="0" xfId="0" applyFont="1" applyAlignment="1">
      <alignment vertical="center" wrapText="1"/>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8" fillId="3" borderId="0" xfId="0" applyFont="1" applyFill="1" applyAlignment="1">
      <alignment horizontal="center"/>
    </xf>
    <xf numFmtId="0" fontId="15" fillId="0" borderId="0" xfId="0" applyFont="1" applyAlignment="1">
      <alignment horizontal="center"/>
    </xf>
    <xf numFmtId="0" fontId="8" fillId="0" borderId="0" xfId="0" applyFont="1" applyAlignment="1">
      <alignment horizontal="center"/>
    </xf>
    <xf numFmtId="0" fontId="18" fillId="0" borderId="0" xfId="0" applyFont="1" applyAlignment="1">
      <alignment horizontal="left"/>
    </xf>
    <xf numFmtId="0" fontId="8" fillId="0" borderId="2" xfId="0" applyFont="1" applyBorder="1" applyAlignment="1">
      <alignment horizontal="left" wrapText="1"/>
    </xf>
    <xf numFmtId="0" fontId="8" fillId="0" borderId="4" xfId="0" applyFont="1" applyBorder="1" applyAlignment="1">
      <alignment horizontal="left" wrapText="1"/>
    </xf>
    <xf numFmtId="0" fontId="9" fillId="0" borderId="0" xfId="0" applyFont="1" applyAlignment="1">
      <alignment horizontal="left" wrapText="1"/>
    </xf>
    <xf numFmtId="0" fontId="15" fillId="0" borderId="0" xfId="0" applyFont="1" applyAlignment="1">
      <alignment horizontal="center" wrapText="1"/>
    </xf>
    <xf numFmtId="0" fontId="8" fillId="0" borderId="0" xfId="0" applyFont="1" applyAlignment="1">
      <alignment horizontal="left" wrapText="1"/>
    </xf>
    <xf numFmtId="0" fontId="9" fillId="0" borderId="0" xfId="0" applyFont="1" applyAlignment="1">
      <alignment horizontal="left" vertical="top" wrapText="1"/>
    </xf>
    <xf numFmtId="0" fontId="8" fillId="0" borderId="0" xfId="0" applyFont="1" applyAlignment="1">
      <alignment horizontal="left"/>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8" fillId="0" borderId="0" xfId="0" applyFont="1" applyAlignment="1">
      <alignment horizontal="left" vertical="center" wrapText="1"/>
    </xf>
    <xf numFmtId="0" fontId="9" fillId="0" borderId="0" xfId="0" applyFont="1" applyAlignment="1">
      <alignment horizontal="left" vertical="center" wrapText="1"/>
    </xf>
    <xf numFmtId="0" fontId="15"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171" fontId="9" fillId="0" borderId="2" xfId="1" applyNumberFormat="1" applyFont="1" applyBorder="1"/>
    <xf numFmtId="171" fontId="9" fillId="0" borderId="3" xfId="1" applyNumberFormat="1" applyFont="1" applyBorder="1"/>
    <xf numFmtId="171" fontId="8" fillId="0" borderId="1" xfId="1" applyNumberFormat="1" applyFont="1" applyBorder="1"/>
    <xf numFmtId="171" fontId="8" fillId="0" borderId="6" xfId="1" applyNumberFormat="1" applyFont="1" applyBorder="1"/>
    <xf numFmtId="171" fontId="9" fillId="0" borderId="3" xfId="1" applyNumberFormat="1" applyFont="1" applyFill="1" applyBorder="1"/>
    <xf numFmtId="171" fontId="8" fillId="0" borderId="4" xfId="1" applyNumberFormat="1" applyFont="1" applyBorder="1"/>
    <xf numFmtId="171" fontId="9" fillId="0" borderId="4" xfId="1" applyNumberFormat="1" applyFont="1" applyBorder="1"/>
    <xf numFmtId="171" fontId="8" fillId="0" borderId="2" xfId="1" applyNumberFormat="1" applyFont="1" applyBorder="1" applyAlignment="1">
      <alignment horizontal="center"/>
    </xf>
    <xf numFmtId="171" fontId="8" fillId="0" borderId="2" xfId="0" applyNumberFormat="1" applyFont="1" applyBorder="1"/>
    <xf numFmtId="171" fontId="8" fillId="0" borderId="4" xfId="1" applyNumberFormat="1" applyFont="1" applyBorder="1" applyAlignment="1">
      <alignment horizontal="center"/>
    </xf>
    <xf numFmtId="171" fontId="8" fillId="0" borderId="2" xfId="1" applyNumberFormat="1" applyFont="1" applyBorder="1"/>
    <xf numFmtId="171" fontId="8" fillId="0" borderId="3" xfId="1" applyNumberFormat="1" applyFont="1" applyBorder="1"/>
    <xf numFmtId="171" fontId="8" fillId="0" borderId="2" xfId="1" applyNumberFormat="1" applyFont="1" applyBorder="1" applyAlignment="1">
      <alignment horizontal="center" vertical="center" wrapText="1"/>
    </xf>
    <xf numFmtId="171" fontId="8" fillId="0" borderId="4" xfId="1" applyNumberFormat="1" applyFont="1" applyBorder="1" applyAlignment="1">
      <alignment horizontal="center" vertical="center" wrapText="1"/>
    </xf>
    <xf numFmtId="171" fontId="9" fillId="0" borderId="9" xfId="1" applyNumberFormat="1" applyFont="1" applyBorder="1" applyAlignment="1">
      <alignment horizontal="center"/>
    </xf>
    <xf numFmtId="171" fontId="8" fillId="0" borderId="1" xfId="1" applyNumberFormat="1" applyFont="1" applyBorder="1" applyAlignment="1">
      <alignment horizontal="center"/>
    </xf>
    <xf numFmtId="0" fontId="14" fillId="0" borderId="11" xfId="0" applyFont="1" applyBorder="1" applyAlignment="1">
      <alignment vertical="top"/>
    </xf>
    <xf numFmtId="14" fontId="14" fillId="0" borderId="11" xfId="0" applyNumberFormat="1" applyFont="1" applyBorder="1" applyAlignment="1">
      <alignment horizontal="center" vertical="top"/>
    </xf>
    <xf numFmtId="4" fontId="14" fillId="0" borderId="11" xfId="0" applyNumberFormat="1" applyFont="1" applyBorder="1" applyAlignment="1">
      <alignment horizontal="right" vertical="top"/>
    </xf>
    <xf numFmtId="10" fontId="14" fillId="0" borderId="12" xfId="14" applyNumberFormat="1" applyFont="1" applyBorder="1" applyAlignment="1">
      <alignment horizontal="center"/>
    </xf>
    <xf numFmtId="0" fontId="14" fillId="0" borderId="8" xfId="0" applyFont="1" applyBorder="1" applyAlignment="1">
      <alignment horizontal="center" vertical="top"/>
    </xf>
    <xf numFmtId="0" fontId="14" fillId="0" borderId="0" xfId="0" applyFont="1" applyAlignment="1">
      <alignment horizontal="center" vertical="top"/>
    </xf>
    <xf numFmtId="0" fontId="14" fillId="0" borderId="0" xfId="0" applyFont="1" applyAlignment="1">
      <alignment vertical="top"/>
    </xf>
    <xf numFmtId="14" fontId="14" fillId="0" borderId="0" xfId="0" applyNumberFormat="1" applyFont="1" applyAlignment="1">
      <alignment horizontal="center" vertical="top"/>
    </xf>
    <xf numFmtId="4" fontId="14" fillId="0" borderId="0" xfId="0" applyNumberFormat="1" applyFont="1" applyAlignment="1">
      <alignment horizontal="right" vertical="top"/>
    </xf>
    <xf numFmtId="10" fontId="14" fillId="0" borderId="9" xfId="14" applyNumberFormat="1" applyFont="1" applyFill="1" applyBorder="1" applyAlignment="1">
      <alignment horizontal="center"/>
    </xf>
    <xf numFmtId="0" fontId="9" fillId="0" borderId="14" xfId="0" applyFont="1" applyBorder="1"/>
    <xf numFmtId="0" fontId="30" fillId="0" borderId="14" xfId="0" applyFont="1" applyBorder="1" applyAlignment="1">
      <alignment vertical="top"/>
    </xf>
    <xf numFmtId="167" fontId="31" fillId="0" borderId="14" xfId="1" applyNumberFormat="1" applyFont="1" applyBorder="1" applyAlignment="1" applyProtection="1">
      <alignment horizontal="right" vertical="top"/>
    </xf>
    <xf numFmtId="10" fontId="31" fillId="0" borderId="15" xfId="14" applyNumberFormat="1" applyFont="1" applyBorder="1" applyAlignment="1">
      <alignment horizontal="center"/>
    </xf>
    <xf numFmtId="171" fontId="9" fillId="0" borderId="1" xfId="1" applyNumberFormat="1" applyFont="1" applyBorder="1" applyAlignment="1">
      <alignment horizontal="center" vertical="center"/>
    </xf>
  </cellXfs>
  <cellStyles count="15">
    <cellStyle name="Hipervínculo" xfId="9" builtinId="8"/>
    <cellStyle name="Millares [0]" xfId="1" builtinId="6"/>
    <cellStyle name="Millares [0] 2" xfId="3" xr:uid="{CA1E6C81-B413-441C-A440-8F99D266C71F}"/>
    <cellStyle name="Millares [0] 2 2" xfId="11" xr:uid="{F6C61A4A-3F11-4A28-997B-5CF9C9DEEBCB}"/>
    <cellStyle name="Millares [0] 3" xfId="13" xr:uid="{9F6FEC5E-DD8B-4F42-B366-1D02AD950CFB}"/>
    <cellStyle name="Millares [0] 4" xfId="10" xr:uid="{BC02C6DC-4991-44A8-9F9B-F83BD496C74C}"/>
    <cellStyle name="Millares 2" xfId="7" xr:uid="{C7B6F4A7-0D07-4EBA-9738-8E1BDD7BAD6E}"/>
    <cellStyle name="Millares 2 2" xfId="12" xr:uid="{36476440-0812-42B0-8D8E-ECBF0B155286}"/>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4"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B2:E32"/>
  <sheetViews>
    <sheetView showGridLines="0" tabSelected="1" zoomScale="115" zoomScaleNormal="115" workbookViewId="0">
      <selection activeCell="B12" sqref="B12"/>
    </sheetView>
  </sheetViews>
  <sheetFormatPr baseColWidth="10" defaultColWidth="9.140625" defaultRowHeight="15"/>
  <cols>
    <col min="1" max="1" width="3.5703125" style="1" customWidth="1"/>
    <col min="2" max="2" width="63.28515625" style="1" customWidth="1"/>
    <col min="3" max="4" width="19.42578125" style="1" customWidth="1"/>
    <col min="5" max="5" width="3.5703125" style="1" customWidth="1"/>
    <col min="6" max="16384" width="9.140625" style="1"/>
  </cols>
  <sheetData>
    <row r="2" spans="2:4">
      <c r="B2" s="145" t="s">
        <v>62</v>
      </c>
      <c r="C2" s="145"/>
      <c r="D2" s="145"/>
    </row>
    <row r="3" spans="2:4">
      <c r="B3" s="146" t="s">
        <v>39</v>
      </c>
      <c r="C3" s="146"/>
      <c r="D3" s="146"/>
    </row>
    <row r="4" spans="2:4">
      <c r="B4" s="147" t="s">
        <v>65</v>
      </c>
      <c r="C4" s="147"/>
      <c r="D4" s="147"/>
    </row>
    <row r="5" spans="2:4">
      <c r="B5" s="147" t="s">
        <v>48</v>
      </c>
      <c r="C5" s="147"/>
      <c r="D5" s="147"/>
    </row>
    <row r="7" spans="2:4">
      <c r="B7" s="48" t="s">
        <v>0</v>
      </c>
      <c r="C7" s="49">
        <v>46022</v>
      </c>
      <c r="D7" s="49">
        <v>45657</v>
      </c>
    </row>
    <row r="8" spans="2:4">
      <c r="B8" s="55" t="s">
        <v>126</v>
      </c>
      <c r="C8" s="62">
        <v>673146.20000000123</v>
      </c>
      <c r="D8" s="62">
        <v>0</v>
      </c>
    </row>
    <row r="9" spans="2:4">
      <c r="B9" s="71" t="s">
        <v>127</v>
      </c>
      <c r="C9" s="63">
        <v>22208305.780000001</v>
      </c>
      <c r="D9" s="63">
        <v>0</v>
      </c>
    </row>
    <row r="10" spans="2:4">
      <c r="B10" s="25" t="s">
        <v>68</v>
      </c>
      <c r="C10" s="64">
        <v>276617.81</v>
      </c>
      <c r="D10" s="64">
        <v>0</v>
      </c>
    </row>
    <row r="11" spans="2:4">
      <c r="B11" s="51" t="s">
        <v>1</v>
      </c>
      <c r="C11" s="52">
        <f>SUM(C8:C10)</f>
        <v>23158069.790000003</v>
      </c>
      <c r="D11" s="52">
        <f>SUM(D8:D10)</f>
        <v>0</v>
      </c>
    </row>
    <row r="12" spans="2:4">
      <c r="B12" s="65" t="s">
        <v>2</v>
      </c>
      <c r="C12" s="50"/>
      <c r="D12" s="50"/>
    </row>
    <row r="13" spans="2:4">
      <c r="B13" s="56" t="s">
        <v>128</v>
      </c>
      <c r="C13" s="50">
        <v>38116.769999999553</v>
      </c>
      <c r="D13" s="50">
        <v>0</v>
      </c>
    </row>
    <row r="14" spans="2:4">
      <c r="B14" s="56" t="s">
        <v>129</v>
      </c>
      <c r="C14" s="50">
        <v>12118227</v>
      </c>
      <c r="D14" s="50">
        <v>0</v>
      </c>
    </row>
    <row r="15" spans="2:4">
      <c r="B15" s="56" t="s">
        <v>130</v>
      </c>
      <c r="C15" s="50">
        <v>102310.19999999998</v>
      </c>
      <c r="D15" s="50">
        <v>0</v>
      </c>
    </row>
    <row r="16" spans="2:4">
      <c r="B16" s="53" t="s">
        <v>38</v>
      </c>
      <c r="C16" s="54">
        <f>SUM(C12:C15)</f>
        <v>12258653.969999999</v>
      </c>
      <c r="D16" s="54">
        <f>SUM(D12:D15)</f>
        <v>0</v>
      </c>
    </row>
    <row r="17" spans="2:5">
      <c r="B17" s="53" t="s">
        <v>3</v>
      </c>
      <c r="C17" s="57">
        <f>+C11-C16</f>
        <v>10899415.820000004</v>
      </c>
      <c r="D17" s="57">
        <f>+D11-D16</f>
        <v>0</v>
      </c>
      <c r="E17" s="33"/>
    </row>
    <row r="18" spans="2:5">
      <c r="B18" s="53" t="s">
        <v>4</v>
      </c>
      <c r="C18" s="58">
        <v>10990</v>
      </c>
      <c r="D18" s="58">
        <v>0</v>
      </c>
    </row>
    <row r="19" spans="2:5">
      <c r="B19" s="53" t="s">
        <v>5</v>
      </c>
      <c r="C19" s="67">
        <f>+C17/C18</f>
        <v>991.75758143767098</v>
      </c>
      <c r="D19" s="67">
        <v>0</v>
      </c>
    </row>
    <row r="21" spans="2:5">
      <c r="B21" s="42" t="s">
        <v>136</v>
      </c>
      <c r="C21" s="43">
        <f>+C7</f>
        <v>46022</v>
      </c>
      <c r="D21" s="43">
        <f>+D7</f>
        <v>45657</v>
      </c>
    </row>
    <row r="22" spans="2:5">
      <c r="B22" s="131" t="s">
        <v>139</v>
      </c>
      <c r="C22" s="132">
        <f>16810000+10990000</f>
        <v>27800000</v>
      </c>
      <c r="D22" s="132">
        <v>0</v>
      </c>
    </row>
    <row r="23" spans="2:5">
      <c r="B23" s="131" t="s">
        <v>147</v>
      </c>
      <c r="C23" s="132">
        <v>10990000</v>
      </c>
      <c r="D23" s="132">
        <v>0</v>
      </c>
    </row>
    <row r="24" spans="2:5">
      <c r="B24" s="42" t="s">
        <v>138</v>
      </c>
      <c r="C24" s="133">
        <f>+C22-C23</f>
        <v>16810000</v>
      </c>
      <c r="D24" s="133">
        <f>+D22-D23</f>
        <v>0</v>
      </c>
    </row>
    <row r="26" spans="2:5">
      <c r="B26" s="39" t="s">
        <v>137</v>
      </c>
      <c r="C26" s="39"/>
    </row>
    <row r="27" spans="2:5">
      <c r="B27" s="22"/>
      <c r="C27" s="59"/>
      <c r="E27" s="40"/>
    </row>
    <row r="28" spans="2:5">
      <c r="C28" s="41"/>
      <c r="E28" s="41"/>
    </row>
    <row r="29" spans="2:5">
      <c r="C29" s="41"/>
      <c r="E29" s="33"/>
    </row>
    <row r="30" spans="2:5">
      <c r="C30" s="60"/>
      <c r="D30" s="41"/>
    </row>
    <row r="31" spans="2:5">
      <c r="C31" s="61"/>
      <c r="D31" s="60"/>
    </row>
    <row r="32" spans="2:5">
      <c r="D32" s="61"/>
    </row>
  </sheetData>
  <mergeCells count="4">
    <mergeCell ref="B2:D2"/>
    <mergeCell ref="B3:D3"/>
    <mergeCell ref="B4:D4"/>
    <mergeCell ref="B5:D5"/>
  </mergeCells>
  <hyperlinks>
    <hyperlink ref="A1" location="INDICE!A1" display="INDICE" xr:uid="{D012767D-BD93-40CB-9C7B-EBE1B4DAAA10}"/>
    <hyperlink ref="B9" location="'06'!A1" display="Inversiones ANEXO I" xr:uid="{249F7DEB-0652-4AE1-83E6-853CFE59165C}"/>
  </hyperlinks>
  <pageMargins left="0.7" right="0.7" top="0.75" bottom="0.75" header="0.3" footer="0.3"/>
  <pageSetup paperSize="9" orientation="portrait" r:id="rId1"/>
  <ignoredErrors>
    <ignoredError sqref="C11:D1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B2:D18"/>
  <sheetViews>
    <sheetView showGridLines="0" zoomScale="130" zoomScaleNormal="130" workbookViewId="0">
      <selection activeCell="C8" sqref="C8:C14"/>
    </sheetView>
  </sheetViews>
  <sheetFormatPr baseColWidth="10" defaultColWidth="11.42578125" defaultRowHeight="15"/>
  <cols>
    <col min="1" max="1" width="3.5703125" style="1" customWidth="1"/>
    <col min="2" max="2" width="52.7109375" style="1" customWidth="1"/>
    <col min="3" max="4" width="18.7109375" style="1" customWidth="1"/>
    <col min="5" max="5" width="3.5703125" style="1" customWidth="1"/>
    <col min="6" max="16384" width="11.42578125" style="1"/>
  </cols>
  <sheetData>
    <row r="2" spans="2:4">
      <c r="B2" s="145" t="s">
        <v>62</v>
      </c>
      <c r="C2" s="145"/>
      <c r="D2" s="145"/>
    </row>
    <row r="3" spans="2:4">
      <c r="B3" s="146" t="s">
        <v>40</v>
      </c>
      <c r="C3" s="146"/>
      <c r="D3" s="146"/>
    </row>
    <row r="4" spans="2:4">
      <c r="B4" s="147" t="str">
        <f>+EAN!B4</f>
        <v xml:space="preserve">Correspondiente al 31/12/2025 </v>
      </c>
      <c r="C4" s="147"/>
      <c r="D4" s="147"/>
    </row>
    <row r="5" spans="2:4">
      <c r="B5" s="147" t="s">
        <v>48</v>
      </c>
      <c r="C5" s="147"/>
      <c r="D5" s="147"/>
    </row>
    <row r="7" spans="2:4" s="22" customFormat="1">
      <c r="B7" s="42" t="s">
        <v>6</v>
      </c>
      <c r="C7" s="49">
        <v>46022</v>
      </c>
      <c r="D7" s="49">
        <v>45657</v>
      </c>
    </row>
    <row r="8" spans="2:4">
      <c r="B8" s="24" t="s">
        <v>55</v>
      </c>
      <c r="C8" s="171">
        <v>117.53</v>
      </c>
      <c r="D8" s="28">
        <v>0</v>
      </c>
    </row>
    <row r="9" spans="2:4">
      <c r="B9" s="24" t="s">
        <v>59</v>
      </c>
      <c r="C9" s="172">
        <v>6684.3700000000008</v>
      </c>
      <c r="D9" s="29">
        <v>0</v>
      </c>
    </row>
    <row r="10" spans="2:4" s="22" customFormat="1">
      <c r="B10" s="34" t="s">
        <v>7</v>
      </c>
      <c r="C10" s="173">
        <f>SUM(C8:C9)</f>
        <v>6801.9000000000005</v>
      </c>
      <c r="D10" s="31">
        <f>SUM(D8:D9)</f>
        <v>0</v>
      </c>
    </row>
    <row r="11" spans="2:4" s="22" customFormat="1">
      <c r="B11" s="26" t="s">
        <v>8</v>
      </c>
      <c r="C11" s="174"/>
      <c r="D11" s="47"/>
    </row>
    <row r="12" spans="2:4">
      <c r="B12" s="23" t="s">
        <v>134</v>
      </c>
      <c r="C12" s="171">
        <v>97386.08</v>
      </c>
      <c r="D12" s="28">
        <v>0</v>
      </c>
    </row>
    <row r="13" spans="2:4" s="22" customFormat="1">
      <c r="B13" s="34" t="s">
        <v>10</v>
      </c>
      <c r="C13" s="173">
        <f>SUM(C12:C12)</f>
        <v>97386.08</v>
      </c>
      <c r="D13" s="31">
        <f>SUM(D12:D12)</f>
        <v>0</v>
      </c>
    </row>
    <row r="14" spans="2:4" s="22" customFormat="1">
      <c r="B14" s="34" t="s">
        <v>11</v>
      </c>
      <c r="C14" s="173">
        <f>+C10-C13</f>
        <v>-90584.180000000008</v>
      </c>
      <c r="D14" s="31">
        <f>+D10-D13</f>
        <v>0</v>
      </c>
    </row>
    <row r="16" spans="2:4">
      <c r="B16" s="39" t="s">
        <v>137</v>
      </c>
      <c r="C16" s="39"/>
    </row>
    <row r="17" spans="3:3">
      <c r="C17" s="40"/>
    </row>
    <row r="18" spans="3:3">
      <c r="C18" s="40"/>
    </row>
  </sheetData>
  <mergeCells count="4">
    <mergeCell ref="B2:D2"/>
    <mergeCell ref="B3:D3"/>
    <mergeCell ref="B4:D4"/>
    <mergeCell ref="B5:D5"/>
  </mergeCells>
  <pageMargins left="0.7" right="0.7" top="0.75" bottom="0.75" header="0.3" footer="0.3"/>
  <ignoredErrors>
    <ignoredError sqref="C10:D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B2:J21"/>
  <sheetViews>
    <sheetView showGridLines="0" zoomScale="130" zoomScaleNormal="130" workbookViewId="0">
      <selection activeCell="C8" sqref="C8:E13"/>
    </sheetView>
  </sheetViews>
  <sheetFormatPr baseColWidth="10" defaultColWidth="11.42578125" defaultRowHeight="15"/>
  <cols>
    <col min="1" max="1" width="3.5703125" style="1" customWidth="1"/>
    <col min="2" max="2" width="30.85546875" style="1" customWidth="1"/>
    <col min="3" max="4" width="20" style="1" customWidth="1"/>
    <col min="5" max="5" width="21.140625" style="1" bestFit="1" customWidth="1"/>
    <col min="6" max="6" width="3.5703125" style="1" customWidth="1"/>
    <col min="7" max="16384" width="11.42578125" style="1"/>
  </cols>
  <sheetData>
    <row r="2" spans="2:10">
      <c r="B2" s="145" t="s">
        <v>63</v>
      </c>
      <c r="C2" s="145"/>
      <c r="D2" s="145"/>
      <c r="E2" s="145"/>
    </row>
    <row r="3" spans="2:10">
      <c r="B3" s="146" t="s">
        <v>41</v>
      </c>
      <c r="C3" s="146"/>
      <c r="D3" s="146"/>
      <c r="E3" s="146"/>
    </row>
    <row r="4" spans="2:10">
      <c r="B4" s="147" t="s">
        <v>67</v>
      </c>
      <c r="C4" s="147"/>
      <c r="D4" s="147"/>
      <c r="E4" s="147"/>
    </row>
    <row r="5" spans="2:10">
      <c r="B5" s="147" t="s">
        <v>48</v>
      </c>
      <c r="C5" s="147"/>
      <c r="D5" s="147"/>
      <c r="E5" s="147"/>
    </row>
    <row r="7" spans="2:10">
      <c r="B7" s="42" t="s">
        <v>12</v>
      </c>
      <c r="C7" s="42" t="s">
        <v>13</v>
      </c>
      <c r="D7" s="42" t="s">
        <v>14</v>
      </c>
      <c r="E7" s="43">
        <v>45657</v>
      </c>
    </row>
    <row r="8" spans="2:10">
      <c r="B8" s="34" t="s">
        <v>15</v>
      </c>
      <c r="C8" s="173">
        <v>0</v>
      </c>
      <c r="D8" s="173">
        <v>0</v>
      </c>
      <c r="E8" s="173">
        <v>0</v>
      </c>
      <c r="G8" s="44"/>
      <c r="H8" s="44"/>
      <c r="I8" s="44"/>
      <c r="J8" s="45"/>
    </row>
    <row r="9" spans="2:10">
      <c r="B9" s="46" t="s">
        <v>16</v>
      </c>
      <c r="C9" s="171"/>
      <c r="D9" s="171"/>
      <c r="E9" s="171"/>
    </row>
    <row r="10" spans="2:10">
      <c r="B10" s="24" t="s">
        <v>17</v>
      </c>
      <c r="C10" s="175">
        <v>10990000</v>
      </c>
      <c r="D10" s="172">
        <v>0</v>
      </c>
      <c r="E10" s="172">
        <f>SUM(C10:D10)</f>
        <v>10990000</v>
      </c>
    </row>
    <row r="11" spans="2:10">
      <c r="B11" s="25" t="s">
        <v>18</v>
      </c>
      <c r="C11" s="176">
        <v>0</v>
      </c>
      <c r="D11" s="177">
        <f>EIE!C14</f>
        <v>-90584.180000000008</v>
      </c>
      <c r="E11" s="177">
        <f>SUM(C11:D11)</f>
        <v>-90584.180000000008</v>
      </c>
    </row>
    <row r="12" spans="2:10">
      <c r="B12" s="149" t="s">
        <v>19</v>
      </c>
      <c r="C12" s="178">
        <f>SUM(C8:C11)</f>
        <v>10990000</v>
      </c>
      <c r="D12" s="178">
        <f>SUM(D8:D11)</f>
        <v>-90584.180000000008</v>
      </c>
      <c r="E12" s="179" t="s">
        <v>66</v>
      </c>
    </row>
    <row r="13" spans="2:10">
      <c r="B13" s="150"/>
      <c r="C13" s="180"/>
      <c r="D13" s="180"/>
      <c r="E13" s="173">
        <f>+C12+D12</f>
        <v>10899415.82</v>
      </c>
    </row>
    <row r="15" spans="2:10">
      <c r="B15" s="148" t="s">
        <v>137</v>
      </c>
      <c r="C15" s="148"/>
      <c r="D15" s="148"/>
      <c r="E15" s="148"/>
    </row>
    <row r="16" spans="2:10">
      <c r="D16" s="40"/>
      <c r="E16" s="40"/>
    </row>
    <row r="17" spans="3:5">
      <c r="D17" s="40"/>
    </row>
    <row r="18" spans="3:5">
      <c r="C18" s="41"/>
    </row>
    <row r="19" spans="3:5">
      <c r="C19" s="41"/>
      <c r="E19" s="66"/>
    </row>
    <row r="20" spans="3:5">
      <c r="C20" s="41"/>
    </row>
    <row r="21" spans="3:5">
      <c r="C21" s="40"/>
      <c r="D21" s="40"/>
    </row>
  </sheetData>
  <mergeCells count="8">
    <mergeCell ref="B2:E2"/>
    <mergeCell ref="B3:E3"/>
    <mergeCell ref="B4:E4"/>
    <mergeCell ref="B5:E5"/>
    <mergeCell ref="B15:E15"/>
    <mergeCell ref="B12:B13"/>
    <mergeCell ref="C12:C13"/>
    <mergeCell ref="D12:D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B2:E25"/>
  <sheetViews>
    <sheetView showGridLines="0" zoomScale="115" zoomScaleNormal="115" workbookViewId="0">
      <selection activeCell="C8" sqref="C8:D23"/>
    </sheetView>
  </sheetViews>
  <sheetFormatPr baseColWidth="10" defaultColWidth="11.42578125" defaultRowHeight="15"/>
  <cols>
    <col min="1" max="1" width="3.5703125" style="1" customWidth="1"/>
    <col min="2" max="2" width="59" style="1" customWidth="1"/>
    <col min="3" max="3" width="18.7109375" style="1" customWidth="1"/>
    <col min="4" max="4" width="20.7109375" style="68" bestFit="1" customWidth="1"/>
    <col min="5" max="5" width="3.5703125" style="1" customWidth="1"/>
    <col min="6" max="16384" width="11.42578125" style="1"/>
  </cols>
  <sheetData>
    <row r="2" spans="2:5">
      <c r="B2" s="145" t="s">
        <v>63</v>
      </c>
      <c r="C2" s="145"/>
      <c r="D2" s="145"/>
      <c r="E2" s="145"/>
    </row>
    <row r="3" spans="2:5">
      <c r="B3" s="146" t="s">
        <v>42</v>
      </c>
      <c r="C3" s="146"/>
      <c r="D3" s="146"/>
    </row>
    <row r="4" spans="2:5">
      <c r="B4" s="147" t="str">
        <f>+EIE!B4</f>
        <v xml:space="preserve">Correspondiente al 31/12/2025 </v>
      </c>
      <c r="C4" s="147"/>
      <c r="D4" s="147"/>
      <c r="E4" s="147"/>
    </row>
    <row r="5" spans="2:5">
      <c r="B5" s="147" t="s">
        <v>48</v>
      </c>
      <c r="C5" s="147"/>
      <c r="D5" s="147"/>
    </row>
    <row r="7" spans="2:5" s="22" customFormat="1">
      <c r="B7" s="20" t="s">
        <v>20</v>
      </c>
      <c r="C7" s="21">
        <f>+EIE!C7</f>
        <v>46022</v>
      </c>
      <c r="D7" s="21">
        <v>45657</v>
      </c>
    </row>
    <row r="8" spans="2:5" s="22" customFormat="1">
      <c r="B8" s="34" t="s">
        <v>28</v>
      </c>
      <c r="C8" s="173">
        <v>0</v>
      </c>
      <c r="D8" s="173">
        <v>0</v>
      </c>
    </row>
    <row r="9" spans="2:5" s="22" customFormat="1">
      <c r="B9" s="35" t="s">
        <v>21</v>
      </c>
      <c r="C9" s="181"/>
      <c r="D9" s="181"/>
    </row>
    <row r="10" spans="2:5" s="22" customFormat="1">
      <c r="B10" s="35" t="s">
        <v>22</v>
      </c>
      <c r="C10" s="182"/>
      <c r="D10" s="182"/>
    </row>
    <row r="11" spans="2:5">
      <c r="B11" s="27" t="s">
        <v>58</v>
      </c>
      <c r="C11" s="172">
        <v>117.53</v>
      </c>
      <c r="D11" s="172">
        <v>0</v>
      </c>
    </row>
    <row r="12" spans="2:5">
      <c r="B12" s="27" t="s">
        <v>56</v>
      </c>
      <c r="C12" s="172">
        <v>-238501.04000000044</v>
      </c>
      <c r="D12" s="172">
        <v>0</v>
      </c>
    </row>
    <row r="13" spans="2:5">
      <c r="B13" s="27" t="s">
        <v>57</v>
      </c>
      <c r="C13" s="172">
        <v>-10090078.780000001</v>
      </c>
      <c r="D13" s="172">
        <v>0</v>
      </c>
    </row>
    <row r="14" spans="2:5" s="22" customFormat="1">
      <c r="B14" s="36" t="s">
        <v>23</v>
      </c>
      <c r="C14" s="182">
        <v>0</v>
      </c>
      <c r="D14" s="182">
        <v>0</v>
      </c>
    </row>
    <row r="15" spans="2:5">
      <c r="B15" s="27" t="s">
        <v>29</v>
      </c>
      <c r="C15" s="172">
        <v>4924.1199999999808</v>
      </c>
      <c r="D15" s="172">
        <v>0</v>
      </c>
    </row>
    <row r="16" spans="2:5" s="19" customFormat="1" ht="30">
      <c r="B16" s="37" t="s">
        <v>24</v>
      </c>
      <c r="C16" s="183">
        <f>SUM(C11:C15)</f>
        <v>-10323538.170000002</v>
      </c>
      <c r="D16" s="183">
        <f>SUM(D11:D15)</f>
        <v>0</v>
      </c>
    </row>
    <row r="17" spans="2:5" ht="6.75" customHeight="1">
      <c r="B17" s="27"/>
      <c r="C17" s="171">
        <v>0</v>
      </c>
      <c r="D17" s="171">
        <v>0</v>
      </c>
    </row>
    <row r="18" spans="2:5" s="22" customFormat="1">
      <c r="B18" s="35" t="s">
        <v>25</v>
      </c>
      <c r="C18" s="182"/>
      <c r="D18" s="182"/>
    </row>
    <row r="19" spans="2:5">
      <c r="B19" s="27" t="s">
        <v>17</v>
      </c>
      <c r="C19" s="172">
        <v>10990000</v>
      </c>
      <c r="D19" s="172">
        <v>0</v>
      </c>
    </row>
    <row r="20" spans="2:5">
      <c r="B20" s="27" t="s">
        <v>104</v>
      </c>
      <c r="C20" s="177">
        <v>6684.3700000000008</v>
      </c>
      <c r="D20" s="177">
        <v>0</v>
      </c>
    </row>
    <row r="21" spans="2:5" s="17" customFormat="1" ht="30">
      <c r="B21" s="38" t="s">
        <v>26</v>
      </c>
      <c r="C21" s="184">
        <f>SUM(C19:C20)</f>
        <v>10996684.369999999</v>
      </c>
      <c r="D21" s="184">
        <f>SUM(D19:D20)</f>
        <v>0</v>
      </c>
    </row>
    <row r="22" spans="2:5" ht="6.75" customHeight="1">
      <c r="B22" s="27"/>
      <c r="C22" s="185"/>
      <c r="D22" s="185"/>
    </row>
    <row r="23" spans="2:5" s="22" customFormat="1">
      <c r="B23" s="34" t="s">
        <v>27</v>
      </c>
      <c r="C23" s="186">
        <f>+C8+C16+C21</f>
        <v>673146.19999999739</v>
      </c>
      <c r="D23" s="186">
        <f>+D8+D16+D21</f>
        <v>0</v>
      </c>
    </row>
    <row r="25" spans="2:5">
      <c r="B25" s="148" t="s">
        <v>137</v>
      </c>
      <c r="C25" s="148"/>
      <c r="D25" s="148"/>
      <c r="E25" s="148"/>
    </row>
  </sheetData>
  <mergeCells count="5">
    <mergeCell ref="B2:E2"/>
    <mergeCell ref="B3:D3"/>
    <mergeCell ref="B5:D5"/>
    <mergeCell ref="B4:E4"/>
    <mergeCell ref="B25:E25"/>
  </mergeCells>
  <hyperlinks>
    <hyperlink ref="A1" location="INDICE!A1" display="INDICE" xr:uid="{1DF3464F-69F6-4EBF-B426-D66A3EBFD21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2:L200"/>
  <sheetViews>
    <sheetView showGridLines="0" topLeftCell="A34" zoomScaleNormal="100" workbookViewId="0">
      <selection activeCell="D85" sqref="D85"/>
    </sheetView>
  </sheetViews>
  <sheetFormatPr baseColWidth="10" defaultColWidth="11.42578125" defaultRowHeight="15"/>
  <cols>
    <col min="1" max="1" width="3.5703125" style="1" customWidth="1"/>
    <col min="2" max="2" width="54.42578125" style="1" customWidth="1"/>
    <col min="3" max="3" width="19.28515625" style="1" customWidth="1"/>
    <col min="4" max="4" width="23.140625" style="1" bestFit="1" customWidth="1"/>
    <col min="5" max="5" width="19.28515625" style="1" customWidth="1"/>
    <col min="6" max="6" width="25" style="1" bestFit="1" customWidth="1"/>
    <col min="7" max="9" width="19.28515625" style="1" customWidth="1"/>
    <col min="10" max="10" width="13.42578125" style="1" customWidth="1"/>
    <col min="11" max="11" width="14.140625" style="1" customWidth="1"/>
    <col min="12" max="12" width="13.140625" style="1" bestFit="1" customWidth="1"/>
    <col min="13" max="16384" width="11.42578125" style="1"/>
  </cols>
  <sheetData>
    <row r="2" spans="2:6">
      <c r="B2" s="145" t="s">
        <v>63</v>
      </c>
      <c r="C2" s="145"/>
      <c r="D2" s="145"/>
      <c r="E2" s="145"/>
      <c r="F2" s="145"/>
    </row>
    <row r="3" spans="2:6">
      <c r="B3" s="152" t="s">
        <v>43</v>
      </c>
      <c r="C3" s="152"/>
      <c r="D3" s="152"/>
      <c r="E3" s="152"/>
      <c r="F3" s="152"/>
    </row>
    <row r="4" spans="2:6">
      <c r="B4" s="153" t="s">
        <v>44</v>
      </c>
      <c r="C4" s="153"/>
      <c r="D4" s="153"/>
      <c r="E4" s="153"/>
      <c r="F4" s="153"/>
    </row>
    <row r="5" spans="2:6" ht="16.5" customHeight="1">
      <c r="B5" s="154" t="s">
        <v>64</v>
      </c>
      <c r="C5" s="154"/>
      <c r="D5" s="154"/>
      <c r="E5" s="154"/>
      <c r="F5" s="154"/>
    </row>
    <row r="6" spans="2:6" ht="89.25" customHeight="1">
      <c r="B6" s="154"/>
      <c r="C6" s="154"/>
      <c r="D6" s="154"/>
      <c r="E6" s="154"/>
      <c r="F6" s="154"/>
    </row>
    <row r="7" spans="2:6">
      <c r="B7" s="153" t="s">
        <v>45</v>
      </c>
      <c r="C7" s="153"/>
      <c r="D7" s="153"/>
      <c r="E7" s="153"/>
      <c r="F7" s="153"/>
    </row>
    <row r="9" spans="2:6">
      <c r="B9" s="153" t="s">
        <v>46</v>
      </c>
      <c r="C9" s="153"/>
      <c r="D9" s="153"/>
      <c r="E9" s="153"/>
      <c r="F9" s="153"/>
    </row>
    <row r="10" spans="2:6">
      <c r="B10" s="154" t="s">
        <v>54</v>
      </c>
      <c r="C10" s="154"/>
      <c r="D10" s="154"/>
      <c r="E10" s="154"/>
      <c r="F10" s="154"/>
    </row>
    <row r="11" spans="2:6">
      <c r="B11" s="154"/>
      <c r="C11" s="154"/>
      <c r="D11" s="154"/>
      <c r="E11" s="154"/>
      <c r="F11" s="154"/>
    </row>
    <row r="12" spans="2:6">
      <c r="B12" s="154"/>
      <c r="C12" s="154"/>
      <c r="D12" s="154"/>
      <c r="E12" s="154"/>
      <c r="F12" s="154"/>
    </row>
    <row r="13" spans="2:6">
      <c r="B13" s="154"/>
      <c r="C13" s="154"/>
      <c r="D13" s="154"/>
      <c r="E13" s="154"/>
      <c r="F13" s="154"/>
    </row>
    <row r="14" spans="2:6">
      <c r="B14" s="154"/>
      <c r="C14" s="154"/>
      <c r="D14" s="154"/>
      <c r="E14" s="154"/>
      <c r="F14" s="154"/>
    </row>
    <row r="15" spans="2:6">
      <c r="B15" s="154"/>
      <c r="C15" s="154"/>
      <c r="D15" s="154"/>
      <c r="E15" s="154"/>
      <c r="F15" s="154"/>
    </row>
    <row r="16" spans="2:6">
      <c r="B16" s="154"/>
      <c r="C16" s="154"/>
      <c r="D16" s="154"/>
      <c r="E16" s="154"/>
      <c r="F16" s="154"/>
    </row>
    <row r="17" spans="2:6">
      <c r="B17" s="154"/>
      <c r="C17" s="154"/>
      <c r="D17" s="154"/>
      <c r="E17" s="154"/>
      <c r="F17" s="154"/>
    </row>
    <row r="18" spans="2:6">
      <c r="B18" s="154"/>
      <c r="C18" s="154"/>
      <c r="D18" s="154"/>
      <c r="E18" s="154"/>
      <c r="F18" s="154"/>
    </row>
    <row r="19" spans="2:6">
      <c r="B19" s="154"/>
      <c r="C19" s="154"/>
      <c r="D19" s="154"/>
      <c r="E19" s="154"/>
      <c r="F19" s="154"/>
    </row>
    <row r="20" spans="2:6">
      <c r="B20" s="154"/>
      <c r="C20" s="154"/>
      <c r="D20" s="154"/>
      <c r="E20" s="154"/>
      <c r="F20" s="154"/>
    </row>
    <row r="21" spans="2:6">
      <c r="B21" s="154"/>
      <c r="C21" s="154"/>
      <c r="D21" s="154"/>
      <c r="E21" s="154"/>
      <c r="F21" s="154"/>
    </row>
    <row r="22" spans="2:6">
      <c r="B22" s="154"/>
      <c r="C22" s="154"/>
      <c r="D22" s="154"/>
      <c r="E22" s="154"/>
      <c r="F22" s="154"/>
    </row>
    <row r="23" spans="2:6">
      <c r="B23" s="154"/>
      <c r="C23" s="154"/>
      <c r="D23" s="154"/>
      <c r="E23" s="154"/>
      <c r="F23" s="154"/>
    </row>
    <row r="24" spans="2:6">
      <c r="B24" s="154"/>
      <c r="C24" s="154"/>
      <c r="D24" s="154"/>
      <c r="E24" s="154"/>
      <c r="F24" s="154"/>
    </row>
    <row r="25" spans="2:6">
      <c r="B25" s="154"/>
      <c r="C25" s="154"/>
      <c r="D25" s="154"/>
      <c r="E25" s="154"/>
      <c r="F25" s="154"/>
    </row>
    <row r="26" spans="2:6">
      <c r="B26" s="154"/>
      <c r="C26" s="154"/>
      <c r="D26" s="154"/>
      <c r="E26" s="154"/>
      <c r="F26" s="154"/>
    </row>
    <row r="27" spans="2:6">
      <c r="B27" s="18"/>
      <c r="C27" s="18"/>
      <c r="D27" s="18"/>
      <c r="E27" s="18"/>
      <c r="F27" s="18"/>
    </row>
    <row r="28" spans="2:6">
      <c r="B28" s="153" t="s">
        <v>52</v>
      </c>
      <c r="C28" s="153"/>
      <c r="D28" s="153"/>
      <c r="E28" s="153"/>
      <c r="F28" s="153"/>
    </row>
    <row r="29" spans="2:6">
      <c r="B29" s="154" t="s">
        <v>105</v>
      </c>
      <c r="C29" s="154"/>
      <c r="D29" s="154"/>
      <c r="E29" s="154"/>
      <c r="F29" s="154"/>
    </row>
    <row r="30" spans="2:6">
      <c r="B30" s="154"/>
      <c r="C30" s="154"/>
      <c r="D30" s="154"/>
      <c r="E30" s="154"/>
      <c r="F30" s="154"/>
    </row>
    <row r="31" spans="2:6">
      <c r="B31" s="154"/>
      <c r="C31" s="154"/>
      <c r="D31" s="154"/>
      <c r="E31" s="154"/>
      <c r="F31" s="154"/>
    </row>
    <row r="32" spans="2:6">
      <c r="B32" s="154"/>
      <c r="C32" s="154"/>
      <c r="D32" s="154"/>
      <c r="E32" s="154"/>
      <c r="F32" s="154"/>
    </row>
    <row r="33" spans="2:6">
      <c r="B33" s="154"/>
      <c r="C33" s="154"/>
      <c r="D33" s="154"/>
      <c r="E33" s="154"/>
      <c r="F33" s="154"/>
    </row>
    <row r="34" spans="2:6">
      <c r="B34" s="154"/>
      <c r="C34" s="154"/>
      <c r="D34" s="154"/>
      <c r="E34" s="154"/>
      <c r="F34" s="154"/>
    </row>
    <row r="35" spans="2:6">
      <c r="B35" s="154"/>
      <c r="C35" s="154"/>
      <c r="D35" s="154"/>
      <c r="E35" s="154"/>
      <c r="F35" s="154"/>
    </row>
    <row r="36" spans="2:6">
      <c r="B36" s="154"/>
      <c r="C36" s="154"/>
      <c r="D36" s="154"/>
      <c r="E36" s="154"/>
      <c r="F36" s="154"/>
    </row>
    <row r="37" spans="2:6">
      <c r="B37" s="154"/>
      <c r="C37" s="154"/>
      <c r="D37" s="154"/>
      <c r="E37" s="154"/>
      <c r="F37" s="154"/>
    </row>
    <row r="38" spans="2:6">
      <c r="B38" s="154"/>
      <c r="C38" s="154"/>
      <c r="D38" s="154"/>
      <c r="E38" s="154"/>
      <c r="F38" s="154"/>
    </row>
    <row r="39" spans="2:6">
      <c r="B39" s="18"/>
      <c r="C39" s="18"/>
      <c r="D39" s="18"/>
      <c r="E39" s="18"/>
      <c r="F39" s="18"/>
    </row>
    <row r="40" spans="2:6">
      <c r="B40" s="163" t="s">
        <v>53</v>
      </c>
      <c r="C40" s="163"/>
      <c r="D40" s="163"/>
      <c r="E40" s="163"/>
      <c r="F40" s="163"/>
    </row>
    <row r="42" spans="2:6">
      <c r="B42" s="154" t="s">
        <v>124</v>
      </c>
      <c r="C42" s="154"/>
      <c r="D42" s="154"/>
      <c r="E42" s="154"/>
      <c r="F42" s="154"/>
    </row>
    <row r="43" spans="2:6">
      <c r="B43" s="154"/>
      <c r="C43" s="154"/>
      <c r="D43" s="154"/>
      <c r="E43" s="154"/>
      <c r="F43" s="154"/>
    </row>
    <row r="44" spans="2:6">
      <c r="B44" s="154"/>
      <c r="C44" s="154"/>
      <c r="D44" s="154"/>
      <c r="E44" s="154"/>
      <c r="F44" s="154"/>
    </row>
    <row r="45" spans="2:6">
      <c r="B45" s="154"/>
      <c r="C45" s="154"/>
      <c r="D45" s="154"/>
      <c r="E45" s="154"/>
      <c r="F45" s="154"/>
    </row>
    <row r="46" spans="2:6">
      <c r="B46" s="154"/>
      <c r="C46" s="154"/>
      <c r="D46" s="154"/>
      <c r="E46" s="154"/>
      <c r="F46" s="154"/>
    </row>
    <row r="47" spans="2:6">
      <c r="B47" s="154"/>
      <c r="C47" s="154"/>
      <c r="D47" s="154"/>
      <c r="E47" s="154"/>
      <c r="F47" s="154"/>
    </row>
    <row r="48" spans="2:6">
      <c r="B48" s="154"/>
      <c r="C48" s="154"/>
      <c r="D48" s="154"/>
      <c r="E48" s="154"/>
      <c r="F48" s="154"/>
    </row>
    <row r="49" spans="2:9" ht="24.6" customHeight="1">
      <c r="B49" s="154"/>
      <c r="C49" s="154"/>
      <c r="D49" s="154"/>
      <c r="E49" s="154"/>
      <c r="F49" s="154"/>
    </row>
    <row r="50" spans="2:9">
      <c r="B50" s="20" t="s">
        <v>20</v>
      </c>
      <c r="C50" s="21">
        <v>46022</v>
      </c>
      <c r="F50" s="18"/>
    </row>
    <row r="51" spans="2:9">
      <c r="B51" s="72" t="s">
        <v>69</v>
      </c>
      <c r="C51" s="73">
        <v>6572.46</v>
      </c>
      <c r="F51" s="18"/>
    </row>
    <row r="52" spans="2:9">
      <c r="B52" s="72" t="s">
        <v>70</v>
      </c>
      <c r="C52" s="73">
        <v>6585.55</v>
      </c>
      <c r="F52" s="18"/>
    </row>
    <row r="53" spans="2:9">
      <c r="F53" s="18"/>
    </row>
    <row r="54" spans="2:9">
      <c r="B54" s="74" t="s">
        <v>71</v>
      </c>
      <c r="C54" s="75"/>
      <c r="D54" s="75"/>
      <c r="E54" s="75"/>
      <c r="F54" s="18"/>
    </row>
    <row r="55" spans="2:9">
      <c r="B55" s="76" t="s">
        <v>20</v>
      </c>
      <c r="C55" s="21">
        <v>46022</v>
      </c>
      <c r="D55" s="75"/>
      <c r="E55" s="75"/>
      <c r="F55" s="18"/>
    </row>
    <row r="56" spans="2:9">
      <c r="B56" s="77" t="s">
        <v>72</v>
      </c>
      <c r="C56" s="78">
        <v>6575.71</v>
      </c>
      <c r="D56" s="75"/>
      <c r="E56" s="75"/>
      <c r="F56" s="18"/>
    </row>
    <row r="57" spans="2:9" ht="15" customHeight="1">
      <c r="B57" s="18"/>
      <c r="C57" s="18"/>
      <c r="D57" s="18"/>
      <c r="E57" s="18"/>
      <c r="F57" s="18"/>
    </row>
    <row r="58" spans="2:9">
      <c r="B58" s="164" t="s">
        <v>106</v>
      </c>
      <c r="C58" s="164"/>
      <c r="D58" s="164"/>
      <c r="E58" s="164"/>
      <c r="F58" s="164"/>
      <c r="G58" s="164"/>
      <c r="H58" s="164"/>
      <c r="I58" s="164"/>
    </row>
    <row r="59" spans="2:9">
      <c r="B59" s="164"/>
      <c r="C59" s="164"/>
      <c r="D59" s="164"/>
      <c r="E59" s="164"/>
      <c r="F59" s="164"/>
      <c r="G59" s="164"/>
      <c r="H59" s="164"/>
      <c r="I59" s="164"/>
    </row>
    <row r="60" spans="2:9">
      <c r="B60" s="164"/>
      <c r="C60" s="164"/>
      <c r="D60" s="164"/>
      <c r="E60" s="164"/>
      <c r="F60" s="164"/>
      <c r="G60" s="164"/>
      <c r="H60" s="164"/>
      <c r="I60" s="164"/>
    </row>
    <row r="61" spans="2:9">
      <c r="B61" s="164"/>
      <c r="C61" s="164"/>
      <c r="D61" s="164"/>
      <c r="E61" s="164"/>
      <c r="F61" s="164"/>
      <c r="G61" s="164"/>
      <c r="H61" s="164"/>
      <c r="I61" s="164"/>
    </row>
    <row r="62" spans="2:9">
      <c r="B62" s="164"/>
      <c r="C62" s="164"/>
      <c r="D62" s="164"/>
      <c r="E62" s="164"/>
      <c r="F62" s="164"/>
      <c r="G62" s="164"/>
      <c r="H62" s="164"/>
      <c r="I62" s="164"/>
    </row>
    <row r="63" spans="2:9">
      <c r="B63" s="164"/>
      <c r="C63" s="164"/>
      <c r="D63" s="164"/>
      <c r="E63" s="164"/>
      <c r="F63" s="164"/>
      <c r="G63" s="164"/>
      <c r="H63" s="164"/>
      <c r="I63" s="164"/>
    </row>
    <row r="64" spans="2:9">
      <c r="B64" s="164"/>
      <c r="C64" s="164"/>
      <c r="D64" s="164"/>
      <c r="E64" s="164"/>
      <c r="F64" s="164"/>
      <c r="G64" s="164"/>
      <c r="H64" s="164"/>
      <c r="I64" s="164"/>
    </row>
    <row r="65" spans="2:9">
      <c r="B65" s="164"/>
      <c r="C65" s="164"/>
      <c r="D65" s="164"/>
      <c r="E65" s="164"/>
      <c r="F65" s="164"/>
      <c r="G65" s="164"/>
      <c r="H65" s="164"/>
      <c r="I65" s="164"/>
    </row>
    <row r="66" spans="2:9">
      <c r="B66" s="164"/>
      <c r="C66" s="164"/>
      <c r="D66" s="164"/>
      <c r="E66" s="164"/>
      <c r="F66" s="164"/>
      <c r="G66" s="164"/>
      <c r="H66" s="164"/>
      <c r="I66" s="164"/>
    </row>
    <row r="67" spans="2:9">
      <c r="B67" s="130"/>
      <c r="C67" s="130"/>
      <c r="D67" s="130"/>
      <c r="E67" s="130"/>
      <c r="F67" s="130"/>
      <c r="G67" s="130"/>
      <c r="H67" s="130"/>
      <c r="I67" s="130"/>
    </row>
    <row r="68" spans="2:9" ht="90.75" customHeight="1">
      <c r="B68" s="153" t="s">
        <v>108</v>
      </c>
      <c r="C68" s="153"/>
      <c r="D68" s="153"/>
      <c r="E68" s="153"/>
      <c r="F68" s="153"/>
      <c r="G68" s="153"/>
      <c r="H68" s="153"/>
    </row>
    <row r="70" spans="2:9">
      <c r="B70" s="166" t="s">
        <v>73</v>
      </c>
      <c r="C70" s="168" t="s">
        <v>74</v>
      </c>
      <c r="D70" s="169"/>
      <c r="E70" s="166" t="s">
        <v>75</v>
      </c>
      <c r="F70" s="166" t="s">
        <v>76</v>
      </c>
    </row>
    <row r="71" spans="2:9">
      <c r="B71" s="167"/>
      <c r="C71" s="79" t="s">
        <v>77</v>
      </c>
      <c r="D71" s="80" t="s">
        <v>78</v>
      </c>
      <c r="E71" s="170"/>
      <c r="F71" s="170"/>
    </row>
    <row r="72" spans="2:9">
      <c r="B72" s="81" t="s">
        <v>79</v>
      </c>
      <c r="C72" s="82"/>
      <c r="D72" s="83"/>
      <c r="E72" s="83"/>
      <c r="F72" s="83"/>
    </row>
    <row r="73" spans="2:9">
      <c r="B73" s="84" t="s">
        <v>80</v>
      </c>
      <c r="C73" s="85" t="s">
        <v>107</v>
      </c>
      <c r="D73" s="87">
        <v>31944799</v>
      </c>
      <c r="E73" s="86">
        <v>6575.71</v>
      </c>
      <c r="F73" s="123">
        <f>+D73/E73</f>
        <v>4857.9999726265296</v>
      </c>
    </row>
    <row r="74" spans="2:9">
      <c r="B74" s="84" t="s">
        <v>82</v>
      </c>
      <c r="C74" s="85" t="s">
        <v>107</v>
      </c>
      <c r="D74" s="87">
        <v>1818958500</v>
      </c>
      <c r="E74" s="86">
        <v>6575.71</v>
      </c>
      <c r="F74" s="123">
        <f>+D74/E74</f>
        <v>276617.81009199005</v>
      </c>
    </row>
    <row r="75" spans="2:9">
      <c r="B75" s="84"/>
      <c r="C75" s="85"/>
      <c r="D75" s="86"/>
      <c r="E75" s="86"/>
      <c r="F75" s="87"/>
    </row>
    <row r="76" spans="2:9">
      <c r="B76" s="88" t="s">
        <v>83</v>
      </c>
      <c r="C76" s="89"/>
      <c r="D76" s="124">
        <f>SUM(D73:D75)</f>
        <v>1850903299</v>
      </c>
      <c r="E76" s="90"/>
      <c r="F76" s="90">
        <f>SUM(F73:F75)</f>
        <v>281475.81006461655</v>
      </c>
    </row>
    <row r="77" spans="2:9">
      <c r="B77" s="91" t="s">
        <v>84</v>
      </c>
      <c r="C77" s="83"/>
      <c r="D77" s="92"/>
      <c r="E77" s="93"/>
      <c r="F77" s="87"/>
    </row>
    <row r="78" spans="2:9">
      <c r="B78" s="94"/>
      <c r="C78" s="95"/>
      <c r="D78" s="86"/>
      <c r="E78" s="86"/>
      <c r="F78" s="87"/>
    </row>
    <row r="79" spans="2:9">
      <c r="B79" s="97" t="s">
        <v>85</v>
      </c>
      <c r="C79" s="98" t="s">
        <v>107</v>
      </c>
      <c r="D79" s="125">
        <f>+D76</f>
        <v>1850903299</v>
      </c>
      <c r="E79" s="99"/>
      <c r="F79" s="100"/>
    </row>
    <row r="80" spans="2:9">
      <c r="B80" s="104"/>
      <c r="C80" s="105"/>
      <c r="D80" s="106"/>
      <c r="E80" s="106"/>
      <c r="F80" s="106"/>
    </row>
    <row r="81" spans="2:8" ht="68.25" customHeight="1">
      <c r="B81" s="153" t="s">
        <v>109</v>
      </c>
      <c r="C81" s="153"/>
      <c r="D81" s="153"/>
      <c r="E81" s="153"/>
      <c r="F81" s="153"/>
    </row>
    <row r="83" spans="2:8" s="127" customFormat="1" ht="30">
      <c r="B83" s="80" t="s">
        <v>110</v>
      </c>
      <c r="C83" s="80" t="s">
        <v>111</v>
      </c>
      <c r="D83" s="80" t="s">
        <v>114</v>
      </c>
      <c r="H83" s="128"/>
    </row>
    <row r="84" spans="2:8" s="127" customFormat="1">
      <c r="B84" s="141" t="s">
        <v>112</v>
      </c>
      <c r="C84" s="73">
        <f>+E73</f>
        <v>6575.71</v>
      </c>
      <c r="D84" s="73">
        <v>10750.11</v>
      </c>
      <c r="H84" s="128"/>
    </row>
    <row r="85" spans="2:8" s="127" customFormat="1">
      <c r="B85" s="141" t="s">
        <v>113</v>
      </c>
      <c r="C85" s="73">
        <f>+C84</f>
        <v>6575.71</v>
      </c>
      <c r="D85" s="201">
        <v>-4065.74</v>
      </c>
      <c r="H85" s="128"/>
    </row>
    <row r="86" spans="2:8">
      <c r="B86" s="126"/>
    </row>
    <row r="87" spans="2:8">
      <c r="B87" s="142" t="s">
        <v>115</v>
      </c>
      <c r="C87" s="106"/>
      <c r="D87" s="106">
        <f>SUM(D84:D85)</f>
        <v>6684.3700000000008</v>
      </c>
    </row>
    <row r="89" spans="2:8" ht="102.75" customHeight="1">
      <c r="B89" s="153" t="s">
        <v>131</v>
      </c>
      <c r="C89" s="155"/>
      <c r="D89" s="155"/>
      <c r="E89" s="155"/>
      <c r="F89" s="155"/>
    </row>
    <row r="90" spans="2:8">
      <c r="B90" s="107"/>
      <c r="C90" s="107"/>
      <c r="D90" s="107"/>
      <c r="E90" s="107"/>
      <c r="F90" s="107"/>
    </row>
    <row r="92" spans="2:8">
      <c r="B92" s="156" t="s">
        <v>20</v>
      </c>
      <c r="C92" s="157"/>
      <c r="D92" s="21">
        <v>46022</v>
      </c>
      <c r="E92" s="21">
        <v>45657</v>
      </c>
    </row>
    <row r="93" spans="2:8">
      <c r="B93" s="158" t="s">
        <v>9</v>
      </c>
      <c r="C93" s="159"/>
      <c r="D93" s="92">
        <v>97386.08</v>
      </c>
      <c r="E93" s="92">
        <v>0</v>
      </c>
    </row>
    <row r="94" spans="2:8">
      <c r="B94" s="156" t="s">
        <v>86</v>
      </c>
      <c r="C94" s="157"/>
      <c r="D94" s="109">
        <f>SUM(D93:D93)</f>
        <v>97386.08</v>
      </c>
      <c r="E94" s="109">
        <f>SUM(E93:E93)</f>
        <v>0</v>
      </c>
    </row>
    <row r="95" spans="2:8">
      <c r="B95" s="104"/>
      <c r="C95" s="105"/>
      <c r="D95" s="106"/>
      <c r="E95" s="106"/>
      <c r="F95" s="106"/>
    </row>
    <row r="96" spans="2:8" ht="104.25" customHeight="1">
      <c r="B96" s="165" t="s">
        <v>132</v>
      </c>
      <c r="C96" s="165"/>
      <c r="D96" s="165"/>
      <c r="E96" s="165"/>
      <c r="F96" s="165"/>
    </row>
    <row r="97" spans="2:6">
      <c r="B97" s="104"/>
      <c r="C97" s="105"/>
      <c r="D97" s="106"/>
      <c r="E97" s="106"/>
      <c r="F97" s="106"/>
    </row>
    <row r="98" spans="2:6" ht="30">
      <c r="B98" s="80" t="s">
        <v>87</v>
      </c>
      <c r="C98" s="80" t="s">
        <v>88</v>
      </c>
      <c r="D98" s="80" t="s">
        <v>89</v>
      </c>
      <c r="E98" s="80" t="s">
        <v>90</v>
      </c>
      <c r="F98" s="106"/>
    </row>
    <row r="99" spans="2:6">
      <c r="B99" s="110" t="s">
        <v>133</v>
      </c>
      <c r="C99" s="111"/>
      <c r="D99" s="111"/>
      <c r="E99" s="112"/>
      <c r="F99" s="106"/>
    </row>
    <row r="100" spans="2:6">
      <c r="B100" s="113" t="s">
        <v>91</v>
      </c>
      <c r="C100" s="92">
        <v>1000</v>
      </c>
      <c r="D100" s="92">
        <v>7650000</v>
      </c>
      <c r="E100" s="115">
        <v>17</v>
      </c>
      <c r="F100" s="106"/>
    </row>
    <row r="101" spans="2:6">
      <c r="B101" s="27" t="s">
        <v>92</v>
      </c>
      <c r="C101" s="86">
        <v>998.16</v>
      </c>
      <c r="D101" s="86">
        <v>26700758.829999998</v>
      </c>
      <c r="E101" s="114">
        <v>19</v>
      </c>
      <c r="F101" s="106"/>
    </row>
    <row r="102" spans="2:6">
      <c r="B102" s="116" t="s">
        <v>93</v>
      </c>
      <c r="C102" s="117">
        <v>991.75758143767098</v>
      </c>
      <c r="D102" s="117">
        <v>10899415.820000004</v>
      </c>
      <c r="E102" s="117">
        <v>29</v>
      </c>
      <c r="F102" s="106"/>
    </row>
    <row r="103" spans="2:6">
      <c r="B103" s="104"/>
      <c r="C103" s="105"/>
      <c r="D103" s="106"/>
      <c r="E103" s="106"/>
      <c r="F103" s="106"/>
    </row>
    <row r="104" spans="2:6">
      <c r="B104" s="155" t="s">
        <v>94</v>
      </c>
      <c r="C104" s="155"/>
      <c r="D104" s="155"/>
      <c r="E104" s="155"/>
      <c r="F104" s="155"/>
    </row>
    <row r="105" spans="2:6">
      <c r="B105" s="151" t="s">
        <v>99</v>
      </c>
      <c r="C105" s="151"/>
      <c r="D105" s="151"/>
      <c r="E105" s="151"/>
      <c r="F105" s="151"/>
    </row>
    <row r="106" spans="2:6">
      <c r="B106" s="151"/>
      <c r="C106" s="151"/>
      <c r="D106" s="151"/>
      <c r="E106" s="151"/>
      <c r="F106" s="151"/>
    </row>
    <row r="107" spans="2:6">
      <c r="B107" s="104"/>
      <c r="C107" s="105"/>
      <c r="D107" s="106"/>
      <c r="E107" s="106"/>
      <c r="F107" s="106"/>
    </row>
    <row r="108" spans="2:6">
      <c r="B108" s="104"/>
      <c r="C108" s="105"/>
      <c r="D108" s="106"/>
      <c r="E108" s="106"/>
      <c r="F108" s="106"/>
    </row>
    <row r="109" spans="2:6">
      <c r="B109" s="120" t="s">
        <v>95</v>
      </c>
      <c r="C109" s="118">
        <f>+D92</f>
        <v>46022</v>
      </c>
      <c r="D109" s="118">
        <f>+E92</f>
        <v>45657</v>
      </c>
      <c r="E109" s="106"/>
      <c r="F109" s="106"/>
    </row>
    <row r="110" spans="2:6">
      <c r="B110" s="119" t="s">
        <v>97</v>
      </c>
      <c r="C110" s="28">
        <v>646916.11000000127</v>
      </c>
      <c r="D110" s="28">
        <v>0</v>
      </c>
      <c r="E110" s="106"/>
      <c r="F110" s="106"/>
    </row>
    <row r="111" spans="2:6">
      <c r="B111" s="121" t="s">
        <v>98</v>
      </c>
      <c r="C111" s="29">
        <v>21372.09</v>
      </c>
      <c r="D111" s="29">
        <v>0</v>
      </c>
      <c r="E111" s="106"/>
      <c r="F111" s="106"/>
    </row>
    <row r="112" spans="2:6">
      <c r="B112" s="122" t="s">
        <v>96</v>
      </c>
      <c r="C112" s="30">
        <v>4858</v>
      </c>
      <c r="D112" s="30">
        <v>0</v>
      </c>
      <c r="E112" s="106"/>
      <c r="F112" s="106"/>
    </row>
    <row r="113" spans="2:9">
      <c r="B113" s="96" t="s">
        <v>86</v>
      </c>
      <c r="C113" s="32">
        <f>SUM(C110:C112)</f>
        <v>673146.20000000123</v>
      </c>
      <c r="D113" s="32">
        <f>SUM(D110:D112)</f>
        <v>0</v>
      </c>
      <c r="E113" s="106"/>
      <c r="F113" s="106"/>
    </row>
    <row r="114" spans="2:9">
      <c r="B114" s="104"/>
      <c r="C114" s="105"/>
      <c r="D114" s="106"/>
      <c r="E114" s="106"/>
      <c r="F114" s="106"/>
    </row>
    <row r="115" spans="2:9" ht="182.25" customHeight="1">
      <c r="B115" s="165" t="s">
        <v>135</v>
      </c>
      <c r="C115" s="165"/>
      <c r="D115" s="165"/>
      <c r="E115" s="165"/>
      <c r="F115" s="165"/>
      <c r="G115" s="165"/>
      <c r="H115" s="165"/>
      <c r="I115" s="165"/>
    </row>
    <row r="116" spans="2:9" ht="15.75">
      <c r="B116" s="129"/>
      <c r="C116" s="129"/>
      <c r="D116" s="129"/>
      <c r="E116" s="129"/>
      <c r="F116" s="129"/>
      <c r="G116" s="129"/>
      <c r="H116" s="129"/>
      <c r="I116" s="129"/>
    </row>
    <row r="117" spans="2:9">
      <c r="B117" s="6" t="s">
        <v>118</v>
      </c>
      <c r="C117" s="7"/>
      <c r="D117" s="7"/>
      <c r="E117" s="7"/>
      <c r="F117" s="7"/>
      <c r="G117" s="7"/>
      <c r="H117" s="7"/>
      <c r="I117" s="8"/>
    </row>
    <row r="118" spans="2:9">
      <c r="B118" s="6" t="s">
        <v>47</v>
      </c>
      <c r="C118" s="7"/>
      <c r="D118" s="7"/>
      <c r="E118" s="7"/>
      <c r="F118" s="7"/>
      <c r="G118" s="7"/>
      <c r="H118" s="7"/>
      <c r="I118" s="8"/>
    </row>
    <row r="119" spans="2:9">
      <c r="B119" s="9">
        <f>+C143</f>
        <v>46022</v>
      </c>
      <c r="C119" s="7"/>
      <c r="D119" s="7"/>
      <c r="E119" s="7"/>
      <c r="F119" s="7"/>
      <c r="G119" s="7"/>
      <c r="H119" s="7"/>
      <c r="I119" s="8"/>
    </row>
    <row r="120" spans="2:9">
      <c r="B120" s="6" t="s">
        <v>49</v>
      </c>
      <c r="C120" s="7"/>
      <c r="D120" s="7"/>
      <c r="E120" s="7"/>
      <c r="F120" s="7"/>
      <c r="G120" s="7"/>
      <c r="H120" s="7"/>
      <c r="I120" s="8"/>
    </row>
    <row r="121" spans="2:9" ht="60">
      <c r="B121" s="11" t="s">
        <v>30</v>
      </c>
      <c r="C121" s="11" t="s">
        <v>31</v>
      </c>
      <c r="D121" s="11" t="s">
        <v>32</v>
      </c>
      <c r="E121" s="11" t="s">
        <v>33</v>
      </c>
      <c r="F121" s="11" t="s">
        <v>34</v>
      </c>
      <c r="G121" s="11" t="s">
        <v>36</v>
      </c>
      <c r="H121" s="11" t="s">
        <v>37</v>
      </c>
      <c r="I121" s="11" t="s">
        <v>125</v>
      </c>
    </row>
    <row r="122" spans="2:9">
      <c r="B122" s="143" t="s">
        <v>119</v>
      </c>
      <c r="C122" s="144" t="s">
        <v>120</v>
      </c>
      <c r="D122" s="187" t="s">
        <v>121</v>
      </c>
      <c r="E122" s="188">
        <v>46020</v>
      </c>
      <c r="F122" s="144" t="s">
        <v>81</v>
      </c>
      <c r="G122" s="189">
        <v>1716695.06</v>
      </c>
      <c r="H122" s="189">
        <v>1716695.06</v>
      </c>
      <c r="I122" s="190">
        <v>7.4129453601581866E-2</v>
      </c>
    </row>
    <row r="123" spans="2:9">
      <c r="B123" s="191" t="s">
        <v>122</v>
      </c>
      <c r="C123" s="192" t="s">
        <v>120</v>
      </c>
      <c r="D123" s="193" t="s">
        <v>121</v>
      </c>
      <c r="E123" s="194">
        <v>46002</v>
      </c>
      <c r="F123" s="192" t="s">
        <v>81</v>
      </c>
      <c r="G123" s="195">
        <v>20491610.719999999</v>
      </c>
      <c r="H123" s="195">
        <v>20491610.719999999</v>
      </c>
      <c r="I123" s="196">
        <v>0.88485831961904615</v>
      </c>
    </row>
    <row r="124" spans="2:9">
      <c r="B124" s="116"/>
      <c r="C124" s="197"/>
      <c r="D124" s="197"/>
      <c r="E124" s="198" t="s">
        <v>123</v>
      </c>
      <c r="F124" s="198"/>
      <c r="G124" s="199">
        <f>SUM(G122:G123)</f>
        <v>22208305.779999997</v>
      </c>
      <c r="H124" s="199">
        <f>SUM(H122:H123)</f>
        <v>22208305.779999997</v>
      </c>
      <c r="I124" s="200">
        <v>0.95898777322062789</v>
      </c>
    </row>
    <row r="125" spans="2:9">
      <c r="B125" s="104"/>
      <c r="C125" s="105"/>
      <c r="D125" s="106"/>
      <c r="E125" s="106"/>
    </row>
    <row r="126" spans="2:9">
      <c r="B126" s="104"/>
      <c r="C126" s="105"/>
      <c r="D126" s="106"/>
      <c r="E126" s="106"/>
      <c r="F126" s="106"/>
    </row>
    <row r="127" spans="2:9">
      <c r="B127" s="151" t="s">
        <v>116</v>
      </c>
      <c r="C127" s="151"/>
      <c r="D127" s="151"/>
      <c r="E127" s="151"/>
      <c r="F127" s="106"/>
    </row>
    <row r="128" spans="2:9">
      <c r="F128" s="106"/>
    </row>
    <row r="129" spans="2:6">
      <c r="B129" s="20" t="s">
        <v>95</v>
      </c>
      <c r="C129" s="118">
        <v>46022</v>
      </c>
      <c r="D129" s="118">
        <v>45657</v>
      </c>
      <c r="F129" s="106"/>
    </row>
    <row r="130" spans="2:6">
      <c r="B130" s="119" t="s">
        <v>100</v>
      </c>
      <c r="C130" s="28">
        <v>21372</v>
      </c>
      <c r="D130" s="28">
        <v>0</v>
      </c>
      <c r="F130" s="106"/>
    </row>
    <row r="131" spans="2:6">
      <c r="B131" s="119" t="s">
        <v>101</v>
      </c>
      <c r="C131" s="28">
        <v>16744.77</v>
      </c>
      <c r="D131" s="28"/>
      <c r="F131" s="106"/>
    </row>
    <row r="132" spans="2:6">
      <c r="B132" s="108" t="s">
        <v>86</v>
      </c>
      <c r="C132" s="31">
        <f>SUM(C130:C131)</f>
        <v>38116.770000000004</v>
      </c>
      <c r="D132" s="31">
        <f>SUM(D130)</f>
        <v>0</v>
      </c>
      <c r="F132" s="106"/>
    </row>
    <row r="133" spans="2:6">
      <c r="B133" s="104"/>
      <c r="C133" s="105"/>
      <c r="D133" s="106"/>
      <c r="E133" s="106"/>
      <c r="F133" s="106"/>
    </row>
    <row r="134" spans="2:6">
      <c r="B134" s="151" t="s">
        <v>117</v>
      </c>
      <c r="C134" s="151"/>
      <c r="D134" s="151"/>
      <c r="E134" s="151"/>
      <c r="F134" s="106"/>
    </row>
    <row r="135" spans="2:6">
      <c r="F135" s="106"/>
    </row>
    <row r="136" spans="2:6">
      <c r="B136" s="20" t="s">
        <v>95</v>
      </c>
      <c r="C136" s="118">
        <v>46022</v>
      </c>
      <c r="D136" s="118">
        <v>45657</v>
      </c>
      <c r="F136" s="106"/>
    </row>
    <row r="137" spans="2:6">
      <c r="B137" s="119" t="s">
        <v>102</v>
      </c>
      <c r="C137" s="28">
        <v>12118227</v>
      </c>
      <c r="D137" s="28">
        <v>0</v>
      </c>
      <c r="F137" s="106"/>
    </row>
    <row r="138" spans="2:6">
      <c r="B138" s="108" t="s">
        <v>86</v>
      </c>
      <c r="C138" s="31">
        <f>SUM(C137)</f>
        <v>12118227</v>
      </c>
      <c r="D138" s="31">
        <f>SUM(D137)</f>
        <v>0</v>
      </c>
      <c r="F138" s="106"/>
    </row>
    <row r="139" spans="2:6">
      <c r="B139" s="104"/>
      <c r="C139" s="105"/>
      <c r="D139" s="106"/>
      <c r="E139" s="106"/>
      <c r="F139" s="106"/>
    </row>
    <row r="140" spans="2:6">
      <c r="B140" s="104"/>
      <c r="C140" s="105"/>
      <c r="D140" s="106"/>
      <c r="E140" s="106"/>
      <c r="F140" s="106"/>
    </row>
    <row r="141" spans="2:6">
      <c r="B141" s="151" t="s">
        <v>103</v>
      </c>
      <c r="C141" s="151"/>
      <c r="D141" s="151"/>
      <c r="E141" s="151"/>
      <c r="F141" s="106"/>
    </row>
    <row r="142" spans="2:6">
      <c r="F142" s="106"/>
    </row>
    <row r="143" spans="2:6">
      <c r="B143" s="20" t="s">
        <v>95</v>
      </c>
      <c r="C143" s="118">
        <v>46022</v>
      </c>
      <c r="D143" s="118">
        <v>45657</v>
      </c>
      <c r="F143" s="106"/>
    </row>
    <row r="144" spans="2:6">
      <c r="B144" s="119" t="s">
        <v>9</v>
      </c>
      <c r="C144" s="28">
        <v>102310.19999999998</v>
      </c>
      <c r="D144" s="28">
        <v>0</v>
      </c>
      <c r="F144" s="106"/>
    </row>
    <row r="145" spans="2:9">
      <c r="B145" s="108" t="s">
        <v>86</v>
      </c>
      <c r="C145" s="31">
        <f>SUM(C144)</f>
        <v>102310.19999999998</v>
      </c>
      <c r="D145" s="31">
        <f>SUM(D144)</f>
        <v>0</v>
      </c>
      <c r="F145" s="106"/>
    </row>
    <row r="146" spans="2:9">
      <c r="B146" s="104"/>
      <c r="C146" s="105"/>
      <c r="D146" s="106"/>
      <c r="E146" s="106"/>
      <c r="F146" s="106"/>
    </row>
    <row r="147" spans="2:9">
      <c r="B147" s="104"/>
      <c r="C147" s="105"/>
      <c r="D147" s="106"/>
      <c r="E147" s="106"/>
      <c r="F147" s="106"/>
    </row>
    <row r="148" spans="2:9">
      <c r="B148" s="151" t="s">
        <v>140</v>
      </c>
      <c r="C148" s="151"/>
      <c r="D148" s="151"/>
      <c r="E148" s="151"/>
    </row>
    <row r="149" spans="2:9">
      <c r="F149" s="106"/>
    </row>
    <row r="150" spans="2:9" ht="143.25" customHeight="1">
      <c r="B150" s="151" t="s">
        <v>141</v>
      </c>
      <c r="C150" s="151"/>
      <c r="D150" s="151"/>
      <c r="E150" s="151"/>
      <c r="F150" s="151"/>
      <c r="G150" s="151"/>
      <c r="H150" s="151"/>
      <c r="I150" s="151"/>
    </row>
    <row r="151" spans="2:9">
      <c r="F151" s="106"/>
    </row>
    <row r="152" spans="2:9">
      <c r="B152" s="22" t="s">
        <v>142</v>
      </c>
      <c r="F152" s="106"/>
    </row>
    <row r="153" spans="2:9">
      <c r="F153" s="106"/>
    </row>
    <row r="154" spans="2:9">
      <c r="B154" s="22" t="s">
        <v>110</v>
      </c>
      <c r="C154" s="22" t="s">
        <v>78</v>
      </c>
      <c r="F154" s="106"/>
    </row>
    <row r="155" spans="2:9">
      <c r="B155" s="1" t="s">
        <v>143</v>
      </c>
      <c r="C155" s="41">
        <v>27800000</v>
      </c>
      <c r="F155" s="106"/>
    </row>
    <row r="156" spans="2:9">
      <c r="B156" s="134" t="s">
        <v>145</v>
      </c>
      <c r="C156" s="135">
        <v>10990000</v>
      </c>
      <c r="D156" s="106"/>
      <c r="E156" s="106"/>
      <c r="F156" s="106"/>
    </row>
    <row r="157" spans="2:9">
      <c r="B157" s="136" t="s">
        <v>144</v>
      </c>
      <c r="C157" s="137">
        <f>+C155-C156</f>
        <v>16810000</v>
      </c>
      <c r="D157" s="106"/>
      <c r="E157" s="106"/>
      <c r="F157" s="106"/>
    </row>
    <row r="158" spans="2:9">
      <c r="B158" s="104"/>
      <c r="C158" s="105"/>
      <c r="D158" s="106"/>
      <c r="E158" s="106"/>
      <c r="F158" s="106"/>
    </row>
    <row r="159" spans="2:9">
      <c r="B159" s="136" t="s">
        <v>146</v>
      </c>
      <c r="C159" s="105"/>
      <c r="D159" s="106"/>
      <c r="E159" s="106"/>
      <c r="F159" s="106"/>
    </row>
    <row r="160" spans="2:9">
      <c r="B160" s="104"/>
      <c r="C160" s="105"/>
      <c r="D160" s="106"/>
      <c r="E160" s="106"/>
      <c r="F160" s="106"/>
    </row>
    <row r="161" spans="2:6">
      <c r="B161" s="22" t="s">
        <v>110</v>
      </c>
      <c r="C161" s="22" t="s">
        <v>78</v>
      </c>
      <c r="D161" s="106"/>
      <c r="E161" s="106"/>
      <c r="F161" s="106"/>
    </row>
    <row r="162" spans="2:6">
      <c r="B162" s="139" t="s">
        <v>148</v>
      </c>
      <c r="C162" s="135">
        <f>+C157*20%</f>
        <v>3362000</v>
      </c>
      <c r="D162" s="106"/>
      <c r="E162" s="106"/>
      <c r="F162" s="106"/>
    </row>
    <row r="163" spans="2:6">
      <c r="B163" s="134" t="s">
        <v>149</v>
      </c>
      <c r="C163" s="138">
        <f>+C157-C162</f>
        <v>13448000</v>
      </c>
      <c r="D163" s="106"/>
      <c r="E163" s="106"/>
      <c r="F163" s="106"/>
    </row>
    <row r="164" spans="2:6">
      <c r="B164" s="136" t="s">
        <v>144</v>
      </c>
      <c r="C164" s="140">
        <f>SUM(C162:C163)</f>
        <v>16810000</v>
      </c>
      <c r="D164" s="106"/>
      <c r="E164" s="106"/>
      <c r="F164" s="106"/>
    </row>
    <row r="165" spans="2:6">
      <c r="B165" s="104"/>
      <c r="C165" s="105"/>
      <c r="D165" s="106"/>
      <c r="E165" s="106"/>
      <c r="F165" s="106"/>
    </row>
    <row r="166" spans="2:6">
      <c r="B166" s="104"/>
      <c r="C166" s="105"/>
      <c r="D166" s="106"/>
      <c r="E166" s="106"/>
      <c r="F166" s="106"/>
    </row>
    <row r="167" spans="2:6">
      <c r="B167" s="104"/>
      <c r="C167" s="105"/>
      <c r="D167" s="106"/>
      <c r="E167" s="106"/>
      <c r="F167" s="106"/>
    </row>
    <row r="168" spans="2:6">
      <c r="B168" s="104"/>
      <c r="C168" s="105"/>
      <c r="D168" s="106"/>
      <c r="E168" s="106"/>
      <c r="F168" s="106"/>
    </row>
    <row r="169" spans="2:6">
      <c r="B169" s="104"/>
      <c r="C169" s="105"/>
      <c r="D169" s="106"/>
      <c r="E169" s="106"/>
      <c r="F169" s="106"/>
    </row>
    <row r="170" spans="2:6">
      <c r="B170" s="104"/>
      <c r="C170" s="105"/>
      <c r="D170" s="106"/>
      <c r="E170" s="106"/>
      <c r="F170" s="106"/>
    </row>
    <row r="171" spans="2:6">
      <c r="B171" s="104"/>
      <c r="C171" s="105"/>
      <c r="D171" s="106"/>
      <c r="E171" s="106"/>
      <c r="F171" s="106"/>
    </row>
    <row r="172" spans="2:6">
      <c r="B172" s="104"/>
      <c r="C172" s="105"/>
      <c r="D172" s="106"/>
      <c r="E172" s="106"/>
      <c r="F172" s="106"/>
    </row>
    <row r="173" spans="2:6">
      <c r="B173" s="104"/>
      <c r="C173" s="105"/>
      <c r="D173" s="106"/>
      <c r="E173" s="106"/>
      <c r="F173" s="106"/>
    </row>
    <row r="174" spans="2:6">
      <c r="B174" s="104"/>
      <c r="C174" s="105"/>
      <c r="D174" s="106"/>
      <c r="E174" s="106"/>
      <c r="F174" s="106"/>
    </row>
    <row r="175" spans="2:6">
      <c r="B175" s="104"/>
      <c r="C175" s="105"/>
      <c r="D175" s="106"/>
      <c r="E175" s="106"/>
      <c r="F175" s="106"/>
    </row>
    <row r="176" spans="2:6">
      <c r="B176" s="104"/>
      <c r="C176" s="105"/>
      <c r="D176" s="106"/>
      <c r="E176" s="106"/>
      <c r="F176" s="106"/>
    </row>
    <row r="177" spans="2:6">
      <c r="B177" s="104"/>
      <c r="C177" s="105"/>
      <c r="D177" s="106"/>
      <c r="E177" s="106"/>
      <c r="F177" s="106"/>
    </row>
    <row r="178" spans="2:6">
      <c r="B178" s="104"/>
      <c r="C178" s="105"/>
      <c r="D178" s="106"/>
      <c r="E178" s="106"/>
      <c r="F178" s="106"/>
    </row>
    <row r="179" spans="2:6">
      <c r="B179" s="104"/>
      <c r="C179" s="105"/>
      <c r="D179" s="106"/>
      <c r="E179" s="106"/>
      <c r="F179" s="106"/>
    </row>
    <row r="180" spans="2:6">
      <c r="B180" s="104"/>
      <c r="C180" s="105"/>
      <c r="D180" s="106"/>
      <c r="E180" s="106"/>
      <c r="F180" s="106"/>
    </row>
    <row r="181" spans="2:6">
      <c r="B181" s="104"/>
      <c r="C181" s="105"/>
      <c r="D181" s="106"/>
      <c r="E181" s="106"/>
      <c r="F181" s="106"/>
    </row>
    <row r="182" spans="2:6">
      <c r="B182" s="104"/>
      <c r="C182" s="105"/>
      <c r="D182" s="106"/>
      <c r="E182" s="106"/>
      <c r="F182" s="106"/>
    </row>
    <row r="183" spans="2:6">
      <c r="B183" s="104"/>
      <c r="C183" s="105"/>
      <c r="D183" s="106"/>
      <c r="E183" s="106"/>
      <c r="F183" s="106"/>
    </row>
    <row r="184" spans="2:6">
      <c r="B184" s="104"/>
      <c r="C184" s="105"/>
      <c r="D184" s="106"/>
      <c r="E184" s="106"/>
      <c r="F184" s="106"/>
    </row>
    <row r="185" spans="2:6">
      <c r="B185" s="104"/>
      <c r="C185" s="105"/>
      <c r="D185" s="106"/>
      <c r="E185" s="106"/>
      <c r="F185" s="106"/>
    </row>
    <row r="186" spans="2:6">
      <c r="B186" s="104"/>
      <c r="C186" s="105"/>
      <c r="D186" s="106"/>
      <c r="E186" s="106"/>
      <c r="F186" s="106"/>
    </row>
    <row r="187" spans="2:6">
      <c r="B187" s="104"/>
      <c r="C187" s="105"/>
      <c r="D187" s="106"/>
      <c r="E187" s="106"/>
      <c r="F187" s="106"/>
    </row>
    <row r="188" spans="2:6">
      <c r="B188" s="104"/>
      <c r="C188" s="105"/>
      <c r="D188" s="106"/>
      <c r="E188" s="106"/>
      <c r="F188" s="106"/>
    </row>
    <row r="189" spans="2:6">
      <c r="B189" s="104"/>
      <c r="C189" s="105"/>
      <c r="D189" s="106"/>
      <c r="E189" s="106"/>
      <c r="F189" s="106"/>
    </row>
    <row r="190" spans="2:6">
      <c r="B190" s="104"/>
      <c r="C190" s="105"/>
      <c r="D190" s="106"/>
      <c r="E190" s="106"/>
      <c r="F190" s="106"/>
    </row>
    <row r="191" spans="2:6">
      <c r="B191" s="104"/>
      <c r="C191" s="105"/>
      <c r="D191" s="106"/>
      <c r="E191" s="106"/>
      <c r="F191" s="106"/>
    </row>
    <row r="192" spans="2:6">
      <c r="B192" s="101"/>
      <c r="C192" s="102"/>
      <c r="D192" s="103"/>
      <c r="E192" s="103"/>
      <c r="F192" s="103"/>
    </row>
    <row r="193" spans="1:12">
      <c r="A193" s="2"/>
      <c r="B193" s="5" t="s">
        <v>51</v>
      </c>
      <c r="C193" s="5"/>
      <c r="D193" s="5"/>
      <c r="E193" s="5"/>
      <c r="F193" s="5"/>
      <c r="G193" s="5"/>
      <c r="H193" s="5"/>
      <c r="I193" s="5"/>
      <c r="J193" s="5"/>
      <c r="K193" s="4"/>
    </row>
    <row r="194" spans="1:12">
      <c r="A194" s="3"/>
      <c r="B194" s="6" t="s">
        <v>60</v>
      </c>
      <c r="C194" s="7"/>
      <c r="D194" s="7"/>
      <c r="E194" s="7"/>
      <c r="F194" s="7"/>
      <c r="G194" s="7"/>
      <c r="H194" s="7"/>
      <c r="I194" s="7"/>
      <c r="J194" s="8"/>
      <c r="K194" s="4"/>
    </row>
    <row r="195" spans="1:12">
      <c r="A195" s="3"/>
      <c r="B195" s="6" t="s">
        <v>47</v>
      </c>
      <c r="C195" s="7"/>
      <c r="D195" s="7"/>
      <c r="E195" s="7"/>
      <c r="F195" s="7"/>
      <c r="G195" s="7"/>
      <c r="H195" s="7"/>
      <c r="I195" s="7"/>
      <c r="J195" s="8"/>
      <c r="K195" s="4"/>
    </row>
    <row r="196" spans="1:12">
      <c r="A196" s="3"/>
      <c r="B196" s="9">
        <f>+EFE!C7</f>
        <v>46022</v>
      </c>
      <c r="C196" s="7"/>
      <c r="D196" s="7"/>
      <c r="E196" s="7"/>
      <c r="F196" s="7"/>
      <c r="G196" s="7"/>
      <c r="H196" s="7"/>
      <c r="I196" s="7"/>
      <c r="J196" s="8"/>
      <c r="K196" s="4"/>
    </row>
    <row r="197" spans="1:12">
      <c r="A197" s="3"/>
      <c r="B197" s="6" t="s">
        <v>49</v>
      </c>
      <c r="C197" s="7"/>
      <c r="D197" s="7"/>
      <c r="E197" s="7"/>
      <c r="F197" s="7"/>
      <c r="G197" s="7"/>
      <c r="H197" s="7"/>
      <c r="I197" s="7"/>
      <c r="J197" s="8"/>
      <c r="K197" s="4"/>
    </row>
    <row r="198" spans="1:12" ht="90">
      <c r="A198" s="10"/>
      <c r="B198" s="11" t="s">
        <v>30</v>
      </c>
      <c r="C198" s="11" t="s">
        <v>31</v>
      </c>
      <c r="D198" s="11" t="s">
        <v>32</v>
      </c>
      <c r="E198" s="11" t="s">
        <v>33</v>
      </c>
      <c r="F198" s="11" t="s">
        <v>34</v>
      </c>
      <c r="G198" s="11" t="s">
        <v>35</v>
      </c>
      <c r="H198" s="11" t="s">
        <v>36</v>
      </c>
      <c r="I198" s="11" t="s">
        <v>37</v>
      </c>
      <c r="J198" s="11" t="s">
        <v>50</v>
      </c>
      <c r="K198" s="10"/>
      <c r="L198" s="69"/>
    </row>
    <row r="199" spans="1:12">
      <c r="A199" s="4"/>
      <c r="B199" s="160" t="s">
        <v>61</v>
      </c>
      <c r="C199" s="161"/>
      <c r="D199" s="161"/>
      <c r="E199" s="161"/>
      <c r="F199" s="161"/>
      <c r="G199" s="161"/>
      <c r="H199" s="161"/>
      <c r="I199" s="161"/>
      <c r="J199" s="162"/>
      <c r="K199" s="4"/>
    </row>
    <row r="200" spans="1:12">
      <c r="A200" s="4"/>
      <c r="B200" s="12"/>
      <c r="C200" s="13"/>
      <c r="D200" s="13"/>
      <c r="E200" s="14"/>
      <c r="F200" s="15"/>
      <c r="G200" s="16"/>
      <c r="H200" s="16"/>
      <c r="I200" s="16"/>
      <c r="J200" s="70"/>
      <c r="K200" s="4"/>
    </row>
  </sheetData>
  <mergeCells count="32">
    <mergeCell ref="B199:J199"/>
    <mergeCell ref="B5:F6"/>
    <mergeCell ref="B40:F40"/>
    <mergeCell ref="B29:F38"/>
    <mergeCell ref="B42:F49"/>
    <mergeCell ref="B58:I66"/>
    <mergeCell ref="B96:F96"/>
    <mergeCell ref="B115:I115"/>
    <mergeCell ref="B127:E127"/>
    <mergeCell ref="B70:B71"/>
    <mergeCell ref="C70:D70"/>
    <mergeCell ref="E70:E71"/>
    <mergeCell ref="F70:F71"/>
    <mergeCell ref="B81:F81"/>
    <mergeCell ref="B104:F104"/>
    <mergeCell ref="B105:F106"/>
    <mergeCell ref="B148:E148"/>
    <mergeCell ref="B150:I150"/>
    <mergeCell ref="B2:F2"/>
    <mergeCell ref="B3:F3"/>
    <mergeCell ref="B4:F4"/>
    <mergeCell ref="B7:F7"/>
    <mergeCell ref="B28:F28"/>
    <mergeCell ref="B9:F9"/>
    <mergeCell ref="B10:F26"/>
    <mergeCell ref="B68:H68"/>
    <mergeCell ref="B134:E134"/>
    <mergeCell ref="B141:E141"/>
    <mergeCell ref="B89:F89"/>
    <mergeCell ref="B92:C92"/>
    <mergeCell ref="B93:C93"/>
    <mergeCell ref="B94:C94"/>
  </mergeCells>
  <phoneticPr fontId="7" type="noConversion"/>
  <pageMargins left="0.7" right="0.7" top="0.75" bottom="0.75" header="0.3" footer="0.3"/>
  <pageSetup paperSize="9" orientation="portrait" horizontalDpi="300" verticalDpi="300" r:id="rId1"/>
  <ignoredErrors>
    <ignoredError sqref="C132" formulaRange="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8jTRsQ7wB8z/hJkmlLGxfnruqBX6Z6PUGyDO3SNUspY=</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sITXRZllDVFqLU5Ogzyrkqrdech0idagiB2IO4Gnu5Q=</DigestValue>
    </Reference>
  </SignedInfo>
  <SignatureValue>QG6PqJlkS1GA7B9xxLrg+oAzUz0CMI6BVAhc9gckrEIpVmf3X/RBm2FwSNHB1+gVXsc4jmmFw7or
MadvImIAmrS2IXAwdO5LgDkmy2D08PuVKLwNbi0JgiJUf3vZv+/K+qyLU4G013Zvzxa40zyInfOq
SU3oRiKOgwYY+1UADx/Ji7oXhy7njxHK5nsIoB5qIzWy+RumjEpIFgpGuLfRnPWbxm4AK2gZPPX/
Ld2qNexQWq/Pi3k7Ld5a/jK9f5wvfcEuTmWoO9beJn7htDL7nhJh0TdCUDsvIsnqJA14l+p0YuCT
+SRjCSCj+BnUdZGADJMO4TavqF02DcNF7u4AMg==</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QoY4ZZfEoJF7fPqeqXm8k8PNd/Izs5S1c4FI/jJlMos=</DigestValue>
      </Reference>
      <Reference URI="/xl/printerSettings/printerSettings1.bin?ContentType=application/vnd.openxmlformats-officedocument.spreadsheetml.printerSettings">
        <DigestMethod Algorithm="http://www.w3.org/2001/04/xmlenc#sha256"/>
        <DigestValue>venG1crPrvcDmLPjvqW7Ttg2mLx+KkjsQpL6aEICvXU=</DigestValue>
      </Reference>
      <Reference URI="/xl/printerSettings/printerSettings2.bin?ContentType=application/vnd.openxmlformats-officedocument.spreadsheetml.printerSettings">
        <DigestMethod Algorithm="http://www.w3.org/2001/04/xmlenc#sha256"/>
        <DigestValue>zMd3N/+NhEq8HN4M/y1rJ49F7FPjNa/vxDOG3aBqyjU=</DigestValue>
      </Reference>
      <Reference URI="/xl/sharedStrings.xml?ContentType=application/vnd.openxmlformats-officedocument.spreadsheetml.sharedStrings+xml">
        <DigestMethod Algorithm="http://www.w3.org/2001/04/xmlenc#sha256"/>
        <DigestValue>Se3/CkjV36r8Vg0d6/7c9T34UGTwyGEThzBZXQfW310=</DigestValue>
      </Reference>
      <Reference URI="/xl/styles.xml?ContentType=application/vnd.openxmlformats-officedocument.spreadsheetml.styles+xml">
        <DigestMethod Algorithm="http://www.w3.org/2001/04/xmlenc#sha256"/>
        <DigestValue>cy5b94ou8kw+AjG8NQbDvGDNPKBm9I7NBMzF3Sc2wUQ=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Cn3rItLkVhjOVR9pop5SoyMJwNQ4ZIOiPTf7X0UF3xI=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KvlWt+PpgpJK0BDKrUcKvsHtya+SFj+ZFKmnnSBYams=</DigestValue>
      </Reference>
      <Reference URI="/xl/worksheets/sheet2.xml?ContentType=application/vnd.openxmlformats-officedocument.spreadsheetml.worksheet+xml">
        <DigestMethod Algorithm="http://www.w3.org/2001/04/xmlenc#sha256"/>
        <DigestValue>Ifn70Guj3eyTRfjAl63f7jFSVLVF5L4dgEEE655YLus=</DigestValue>
      </Reference>
      <Reference URI="/xl/worksheets/sheet3.xml?ContentType=application/vnd.openxmlformats-officedocument.spreadsheetml.worksheet+xml">
        <DigestMethod Algorithm="http://www.w3.org/2001/04/xmlenc#sha256"/>
        <DigestValue>XezUFe3VbrOXR4yKagHaiNE9lIOYMK/VKlXXa71VyyA=</DigestValue>
      </Reference>
      <Reference URI="/xl/worksheets/sheet4.xml?ContentType=application/vnd.openxmlformats-officedocument.spreadsheetml.worksheet+xml">
        <DigestMethod Algorithm="http://www.w3.org/2001/04/xmlenc#sha256"/>
        <DigestValue>Tqq24lzk+vqm7pITF2ZvaES5C+zMqLI3xIfrjWJoKb0=</DigestValue>
      </Reference>
      <Reference URI="/xl/worksheets/sheet5.xml?ContentType=application/vnd.openxmlformats-officedocument.spreadsheetml.worksheet+xml">
        <DigestMethod Algorithm="http://www.w3.org/2001/04/xmlenc#sha256"/>
        <DigestValue>o+GvOsa4qD1+efgroZpjBu8Cma6sIfnSv9R7AM0X36I=</DigestValue>
      </Reference>
    </Manifest>
    <SignatureProperties>
      <SignatureProperty Id="idSignatureTime" Target="#idPackageSignature">
        <mdssi:SignatureTime xmlns:mdssi="http://schemas.openxmlformats.org/package/2006/digital-signature">
          <mdssi:Format>YYYY-MM-DDThh:mm:ssTZD</mdssi:Format>
          <mdssi:Value>2026-03-29T01:20:14Z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2026-03-29T01:20:14Z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hK2bdxVc3QhtBX0CdFytA3aQ38fNeId1Igm6Wy3NHyw=</DigestValue>
    </Reference>
    <Reference Type="http://www.w3.org/2000/09/xmldsig#Object" URI="#idOfficeObject">
      <DigestMethod Algorithm="http://www.w3.org/2001/04/xmlenc#sha256"/>
      <DigestValue>d7XbI+qnbZdQX8G3I8/y+yf+HkFby63dvuXtN80BhUI=</DigestValue>
    </Reference>
    <Reference Type="http://uri.etsi.org/01903#SignedProperties" URI="#idSignedProperties">
      <Transforms>
        <Transform Algorithm="http://www.w3.org/TR/2001/REC-xml-c14n-20010315"/>
      </Transforms>
      <DigestMethod Algorithm="http://www.w3.org/2001/04/xmlenc#sha256"/>
      <DigestValue>sYLpxk+w1A7j6RkteXQXX8JYTKwqPCT2GvNHnjMEiyU=</DigestValue>
    </Reference>
  </SignedInfo>
  <SignatureValue>Q9+7FVwqbH4WQgzSJQtCbtl91f+lAmtyIgvK5WYyg2Iko10CnVwccXqha+0sdvmmjScNoyFOGSBC
IP0pbF/5xSljzXMm94+DsPxsx7bZSYhGJDhaUQged8JumjjJGaqmGOLKx9cinUSBzLK6hWt1a7ih
Hj/MmsZnuni4/n3Xf6GZT5F4fTD+GADUz3XXFmnI17PkG0DGslcglj7wIEcVscUaEfsncqOhtSeQ
Xn4A8g9kU9CoSNFXZP+MPNBctQhUGKoMjZI42IOgyRostjowy5AOEbtu5DrCK/ze+IMVYMgK6jpP
eIO1e2ex1gwprGBC+qF+XUdwGRnOZCezEcSqGA==</SignatureValue>
  <KeyInfo>
    <X509Data>
      <X509Certificate>MIIIgDCCBmigAwIBAgIISp5n8EvoGQowDQYJKoZIhvcNAQELBQAwWjEaMBgGA1UEAwwRQ0EtRE9DVU1FTlRBIFMuQS4xFjAUBgNVBAUTDVJVQzgwMDUwMTcyLTExFzAVBgNVBAoMDkRPQ1VNRU5UQSBTLkEuMQswCQYDVQQGEwJQWTAeFw0yNTA1MTMxOTU2MDBaFw0yNzA1MTMxOTU2MDBaMIG1MSEwHwYDVQQDDBhKVUFOQSBQQUJMQSBHQUxFQU5PIEJBRVoxEjAQBgNVBAUTCUNJMTM0MTU5NTEUMBIGA1UEKgwLSlVBTkEgUEFCTEExFTATBgNVBAQMDEdBTEVBTk8gQkFFWjELMAkGA1UECwwCRjIxNTAzBgNVBAoMLENFUlRJRklDQURPIENVQUxJRklDQURPIERFIEZJUk1BIEVMRUNUUk9OSUNBMQswCQYDVQQGEwJQWTCCASIwDQYJKoZIhvcNAQEBBQADggEPADCCAQoCggEBAJqyYgh2+qDOyYqLtjiR3q+CT+KP1MYqRUlNDpaweuYfN/LANuivp4Bn83BcHAvaIRhZwTFuz7Kt3sqk5x8pHHXhL/BbXIUiiQCcs1LC8AKa7V1abb/XZrCtsSp2rDeK0SX+hpi3HElSKMtVRWxGZ+t2Ph0IYzgU0ZRQuVsddu0MypgcT5TX0xs7QIogs822WzGCVzfv0N+tqOs6COtQ9uAZJmj6bEEQCSzmkSUQNaCA/qis+GayNFeVVvxtBEcsMMU7JhRealhQ3dcVOggtTNM+bzcVnqcgPfR1qvqKmvmNO9xcMSLZ0ZRG1DrNkBYfOWqrDMEgg6vJmTgr2jXsA+kCAwEAAaOCA+wwggPoMAwGA1UdEwEB/wQCMAAwHwYDVR0jBBgwFoAUoT2FK83YLJYfOQIMn1M7WNiVC3swgZQGCCsGAQUFBwEBBIGHMIGEMFUGCCsGAQUFBzAChklodHRwczovL3d3dy5kaWdpdG8uY29tLnB5L3VwbG9hZHMvY2VydGlmaWNhZG8tZG9jdW1lbnRhLXNhLTE1MzUxMTc3NzEuY3J0MCsGCCsGAQUFBzABhh9odHRwczovL3d3dy5kaWdpdG8uY29tLnB5L29jc3AvME8GA1UdEQRIMEaBGGp1YW5pZ2FsMjAxMUBob3R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LPvpF5Dv9aMMTQwFCkellqzZIUhMA4GA1UdDwEB/wQEAwIF4DANBgkqhkiG9w0BAQsFAAOCAgEARFbGGel9E+eK1OfC2MBpdodnqmnR2hRkIRvYsRcl1mPGM3DMWc/zGL5sA/cVq5gCRmbBEpuciLKTul4blPEOJ/OAM8mgeoJgKnUamv9uuEiZkXxqRYjCNblEJKILNvQszXQJSY2AtsRMmmC0TBr1/p4NKcHwloI15Z/U47mTek5d4sC7um9Sv/Pmgv+t8vuvdxvRZrL6DBSsZm84OA67UgM5PVnuyDWjBfPR521kd0z0PwousSM82uAKNeSrBfRZzjxckvniBcIpeP5w2zbe8KKi08m8bgk1PGchMS7UvO/jh0HYNP48lsWwD3PPYo/e8PQzVP9GV9tqZfYxJ4PfzJkOGbb/0NYzqp5FcECfLrBvLvVsYRHqztrHBAFUnnuOpz9o6qlwL+BctDX1vaoPo5xdDU015+p9LgTX0wIUTj320MeACXsLDNpw2Nfr0csYHgJhDk+xwteTQKj473TJjIO0ya2FKRWufzMBiKs+vBMWO+6j0+CkjdIaXxa+Iu+QCjLJZKUoi68vjLreSH8DL0Dsai1USqrf6PFYdO8XKe4/VX1bSowq1O1h6OCXJHeQJLkIu2UaHSi3hFAQ/ucksRbMQJAfDI6Iyf/aUM5KkzoJJYLH9qIByUZHQZj2U3+vnk83402moZcl6XF0OqPvJtFyDHs7Ys0bwx7t1fROPj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QoY4ZZfEoJF7fPqeqXm8k8PNd/Izs5S1c4FI/jJlMos=</DigestValue>
      </Reference>
      <Reference URI="/xl/printerSettings/printerSettings1.bin?ContentType=application/vnd.openxmlformats-officedocument.spreadsheetml.printerSettings">
        <DigestMethod Algorithm="http://www.w3.org/2001/04/xmlenc#sha256"/>
        <DigestValue>venG1crPrvcDmLPjvqW7Ttg2mLx+KkjsQpL6aEICvXU=</DigestValue>
      </Reference>
      <Reference URI="/xl/printerSettings/printerSettings2.bin?ContentType=application/vnd.openxmlformats-officedocument.spreadsheetml.printerSettings">
        <DigestMethod Algorithm="http://www.w3.org/2001/04/xmlenc#sha256"/>
        <DigestValue>zMd3N/+NhEq8HN4M/y1rJ49F7FPjNa/vxDOG3aBqyjU=</DigestValue>
      </Reference>
      <Reference URI="/xl/sharedStrings.xml?ContentType=application/vnd.openxmlformats-officedocument.spreadsheetml.sharedStrings+xml">
        <DigestMethod Algorithm="http://www.w3.org/2001/04/xmlenc#sha256"/>
        <DigestValue>Se3/CkjV36r8Vg0d6/7c9T34UGTwyGEThzBZXQfW310=</DigestValue>
      </Reference>
      <Reference URI="/xl/styles.xml?ContentType=application/vnd.openxmlformats-officedocument.spreadsheetml.styles+xml">
        <DigestMethod Algorithm="http://www.w3.org/2001/04/xmlenc#sha256"/>
        <DigestValue>cy5b94ou8kw+AjG8NQbDvGDNPKBm9I7NBMzF3Sc2wUQ=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Cn3rItLkVhjOVR9pop5SoyMJwNQ4ZIOiPTf7X0UF3xI=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KvlWt+PpgpJK0BDKrUcKvsHtya+SFj+ZFKmnnSBYams=</DigestValue>
      </Reference>
      <Reference URI="/xl/worksheets/sheet2.xml?ContentType=application/vnd.openxmlformats-officedocument.spreadsheetml.worksheet+xml">
        <DigestMethod Algorithm="http://www.w3.org/2001/04/xmlenc#sha256"/>
        <DigestValue>Ifn70Guj3eyTRfjAl63f7jFSVLVF5L4dgEEE655YLus=</DigestValue>
      </Reference>
      <Reference URI="/xl/worksheets/sheet3.xml?ContentType=application/vnd.openxmlformats-officedocument.spreadsheetml.worksheet+xml">
        <DigestMethod Algorithm="http://www.w3.org/2001/04/xmlenc#sha256"/>
        <DigestValue>XezUFe3VbrOXR4yKagHaiNE9lIOYMK/VKlXXa71VyyA=</DigestValue>
      </Reference>
      <Reference URI="/xl/worksheets/sheet4.xml?ContentType=application/vnd.openxmlformats-officedocument.spreadsheetml.worksheet+xml">
        <DigestMethod Algorithm="http://www.w3.org/2001/04/xmlenc#sha256"/>
        <DigestValue>Tqq24lzk+vqm7pITF2ZvaES5C+zMqLI3xIfrjWJoKb0=</DigestValue>
      </Reference>
      <Reference URI="/xl/worksheets/sheet5.xml?ContentType=application/vnd.openxmlformats-officedocument.spreadsheetml.worksheet+xml">
        <DigestMethod Algorithm="http://www.w3.org/2001/04/xmlenc#sha256"/>
        <DigestValue>o+GvOsa4qD1+efgroZpjBu8Cma6sIfnSv9R7AM0X36I=</DigestValue>
      </Reference>
    </Manifest>
    <SignatureProperties>
      <SignatureProperty Id="idSignatureTime" Target="#idPackageSignature">
        <mdssi:SignatureTime xmlns:mdssi="http://schemas.openxmlformats.org/package/2006/digital-signature">
          <mdssi:Format>YYYY-MM-DDThh:mm:ssTZD</mdssi:Format>
          <mdssi:Value>2026-03-30T00:37:08Z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 CNV</SignatureComments>
          <WindowsVersion>10.0</WindowsVersion>
          <OfficeVersion>16.0.19127/27</OfficeVersion>
          <ApplicationVersion>16.0.19127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2026-03-30T00:37:08Z</xd:SigningTime>
          <xd:SigningCertificate>
            <xd:Cert>
              <xd:CertDigest>
                <DigestMethod Algorithm="http://www.w3.org/2001/04/xmlenc#sha256"/>
                <DigestValue>O2dIcAM5Oc5V0fqBPkH6L5gycY8h4YVQOIF6Wx8unsg=</DigestValue>
              </xd:CertDigest>
              <xd:IssuerSerial>
                <X509IssuerName>C=PY, O=DOCUMENTA S.A., SERIALNUMBER=RUC80050172-1, CN=CA-DOCUMENTA S.A.</X509IssuerName>
                <X509SerialNumber>5376849286890264842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 CNV</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L/y8UMRjeU0NgVAlcLDjND6hdUeXEjolo8SI86EhEqw=</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IWZVo+/5qfh+tKfN/QatOO8QXniAHApMbNsfAU5ZVBs=</DigestValue>
    </Reference>
  </SignedInfo>
  <SignatureValue>V18Ed/h0nBIv8+sdoNS+R2YHdeXm4+c5i0tBm++F6WwZPD6LNGe0my6PnQe7wxW0mrqfM57oUlY+
O2H7HAPQI2z+5NpExAqA3TLiu4AduuGFV+mM8F7+CCwLKkuNFtUS1Gnz/sdeq2P3+aGv1yBE9eZZ
beP29n8+s79oNH7pfkvYCjQ9i00sw4SxbK5Rhu4r2vpv3uwJcEkW4M++zObya5ZdpFBRVqMM9VwO
0XIGPMHL3pAaiOzrVTagLi9ZoiobInXqAlIHgKMgiNlG/aPJLYpSEobxrLkgHEKCIP/KWK00odxd
vziod66IOnxJRLmGjA2lhUj5GpLQUEvczZupew==</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QoY4ZZfEoJF7fPqeqXm8k8PNd/Izs5S1c4FI/jJlMos=</DigestValue>
      </Reference>
      <Reference URI="/xl/printerSettings/printerSettings1.bin?ContentType=application/vnd.openxmlformats-officedocument.spreadsheetml.printerSettings">
        <DigestMethod Algorithm="http://www.w3.org/2001/04/xmlenc#sha256"/>
        <DigestValue>venG1crPrvcDmLPjvqW7Ttg2mLx+KkjsQpL6aEICvXU=</DigestValue>
      </Reference>
      <Reference URI="/xl/printerSettings/printerSettings2.bin?ContentType=application/vnd.openxmlformats-officedocument.spreadsheetml.printerSettings">
        <DigestMethod Algorithm="http://www.w3.org/2001/04/xmlenc#sha256"/>
        <DigestValue>zMd3N/+NhEq8HN4M/y1rJ49F7FPjNa/vxDOG3aBqyjU=</DigestValue>
      </Reference>
      <Reference URI="/xl/sharedStrings.xml?ContentType=application/vnd.openxmlformats-officedocument.spreadsheetml.sharedStrings+xml">
        <DigestMethod Algorithm="http://www.w3.org/2001/04/xmlenc#sha256"/>
        <DigestValue>Se3/CkjV36r8Vg0d6/7c9T34UGTwyGEThzBZXQfW310=</DigestValue>
      </Reference>
      <Reference URI="/xl/styles.xml?ContentType=application/vnd.openxmlformats-officedocument.spreadsheetml.styles+xml">
        <DigestMethod Algorithm="http://www.w3.org/2001/04/xmlenc#sha256"/>
        <DigestValue>cy5b94ou8kw+AjG8NQbDvGDNPKBm9I7NBMzF3Sc2wUQ=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Cn3rItLkVhjOVR9pop5SoyMJwNQ4ZIOiPTf7X0UF3xI=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KvlWt+PpgpJK0BDKrUcKvsHtya+SFj+ZFKmnnSBYams=</DigestValue>
      </Reference>
      <Reference URI="/xl/worksheets/sheet2.xml?ContentType=application/vnd.openxmlformats-officedocument.spreadsheetml.worksheet+xml">
        <DigestMethod Algorithm="http://www.w3.org/2001/04/xmlenc#sha256"/>
        <DigestValue>Ifn70Guj3eyTRfjAl63f7jFSVLVF5L4dgEEE655YLus=</DigestValue>
      </Reference>
      <Reference URI="/xl/worksheets/sheet3.xml?ContentType=application/vnd.openxmlformats-officedocument.spreadsheetml.worksheet+xml">
        <DigestMethod Algorithm="http://www.w3.org/2001/04/xmlenc#sha256"/>
        <DigestValue>XezUFe3VbrOXR4yKagHaiNE9lIOYMK/VKlXXa71VyyA=</DigestValue>
      </Reference>
      <Reference URI="/xl/worksheets/sheet4.xml?ContentType=application/vnd.openxmlformats-officedocument.spreadsheetml.worksheet+xml">
        <DigestMethod Algorithm="http://www.w3.org/2001/04/xmlenc#sha256"/>
        <DigestValue>Tqq24lzk+vqm7pITF2ZvaES5C+zMqLI3xIfrjWJoKb0=</DigestValue>
      </Reference>
      <Reference URI="/xl/worksheets/sheet5.xml?ContentType=application/vnd.openxmlformats-officedocument.spreadsheetml.worksheet+xml">
        <DigestMethod Algorithm="http://www.w3.org/2001/04/xmlenc#sha256"/>
        <DigestValue>o+GvOsa4qD1+efgroZpjBu8Cma6sIfnSv9R7AM0X36I=</DigestValue>
      </Reference>
    </Manifest>
    <SignatureProperties>
      <SignatureProperty Id="idSignatureTime" Target="#idPackageSignature">
        <mdssi:SignatureTime xmlns:mdssi="http://schemas.openxmlformats.org/package/2006/digital-signature">
          <mdssi:Format>YYYY-MM-DDThh:mm:ssTZD</mdssi:Format>
          <mdssi:Value>2026-03-31T00:01:44Z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2026-03-31T00:01:44Z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xGkazpPeCsJviJZptEydKZbQ9Hxpzja0DZaH9sEfUfY=</DigestValue>
    </Reference>
    <Reference Type="http://www.w3.org/2000/09/xmldsig#Object" URI="#idOfficeObject">
      <DigestMethod Algorithm="http://www.w3.org/2001/04/xmlenc#sha256"/>
      <DigestValue>zi6RCzeAs4dSm4ox9VulDOZuD7aLbnWsw64vsyS7nbk=</DigestValue>
    </Reference>
    <Reference Type="http://uri.etsi.org/01903#SignedProperties" URI="#idSignedProperties">
      <Transforms>
        <Transform Algorithm="http://www.w3.org/TR/2001/REC-xml-c14n-20010315"/>
      </Transforms>
      <DigestMethod Algorithm="http://www.w3.org/2001/04/xmlenc#sha256"/>
      <DigestValue>Omq8ZB6qgnI7AaH4IsbMbQhUv4UVT7pBVd5a4pFDM9w=</DigestValue>
    </Reference>
  </SignedInfo>
  <SignatureValue>TqBB/EW+fq+gTI6oguXzWoxGB3sNP905UoJWPhclFPyfwH2w6S51jpy1zvn6la2ehYyuP6C9gURg
pUCQtdXOh1WgelXtj1Zd3J5j2xkg7zVnEedDpgbrxFt3/M7MmdJjBOn63ftsjKgbym77pzP+DlGO
E4f+21tuPD3ASH9TKj1CfPu3/fujO6t85zHqaWRVRNZR20fUDogrW1a67r4apvk1wq8B+jb92NOV
VygsQFm+4buVL9uGh1CnV/gDWPhvJ+O7hqdSSkChuZ9eLuWBfBEq5aMQ/DMrTlMUTqSFl2xGG1Yp
FYrAIEy6kZejB5LcXmLHj1ib6ZlY9yD0QhEKhw==</SignatureValue>
  <KeyInfo>
    <X509Data>
      <X509Certificate>MIIIjTCCBnWgAwIBAgIQHBs3j5jc0k1mM8brJ/68DDANBgkqhkiG9w0BAQsFADCBgTEWMBQGA1UEBRMNUlVDODAwODAwOTktMDERMA8GA1UEAxMIVklUIFMuQS4xODA2BgNVBAsML1ByZXN0YWRvciBDdWFsaWZpY2FkbyBkZSBTZXJ2aWNpb3MgZGUgQ29uZmlhbnphMQ0wCwYDVQQKDARJQ1BQMQswCQYDVQQGEwJQWTAeFw0yNDA1MDIxNzAxMzFaFw0yNjA1MDIxNzAxMzF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1AkL17K47Q/fliaNrsfLpEVcjVLN9HjGCJnKxEm2yGw7e1hwvSoCz7zHbE1SeaGrHhoFnyPDFpZQPEIHN9Yu7uuy1fttNCj2qyuKxwuIO6UUNx37ZdKjEVxycMx+PHZqXkAWQuHYzEg1RAqHIuHGmXOcEorTTT0YiD4QbSK/YEBbJUyMNfQh9mjwO0VqVQWcoz4WMHGp1lus+vBfSqC7RWHECp6+GTVefqPs+yj/g0xCjyp6cIk7+UwcGtaioqM/9mcQZlgU8OcFYEJavE0kJLeCmyRCtuGunzrItWV70Xz+6GSrzhF88UM6A5kB+TJPiVQssHCIKBLF1tRSymycGQIDAQABo4IDwTCCA70wDAYDVR0TAQH/BAIwADAOBgNVHQ8BAf8EBAMCBeAwLAYDVR0lAQH/BCIwIAYIKwYBBQUHAwQGCCsGAQUFBwMCBgorBgEEAYI3FAICMB0GA1UdDgQWBBT9+WX0WBLd/QXCdfK0uSaO8pM0fD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EnCviZMGekmp1COCzv1fh1EhlySYLOGwU0C5qyMGql7c9coGc38AASqUhFD0MqamIGernGuYzpobgJiV0j89S35aG780bAGDs+5ItVQLbfVp74f/8GdNgRJixlcGidrfHDik9xM3gCzR69DzdE7V6gktgJC8LaHwfz+oUXRynXECuY3gcdNXgiyooNK1yDo9JB0MyfgDAyO/Mcw4V6cnOeAeptB9vLRTPB56cZ8+tAG+7e/Z+evOWb0GgqpbwginN1JLjVHNo7Gj30A517o0v05YiaElWaJ077Ua7ZeDOWv5Qu7fb6LICPRdNl6asoqIhO7tjPBvELZTcbjv0UszlSg+M0QF+UFy9+zUVEbQG0nV2fiB9aRuRYuBgC0xA2+biMSIrsPF0V3L7JqjRWbDgxY4nB6rJ6vlSyK0poLlJS/w00XXr4Rw51+C0ovLDUi9bvQVJZwyM5+AxYDO15IChDKQucJbKtDXVJJ90kLWYopZwhJHUw8xlMWzl5E/2ldAV9ENSLF+16mft+TGNdzJT2QR/iKTCprpiGVeXSOvJkvvixpyFQOSTPKnLY+OKMgTG2wnYWbKaEifzl7lUrDgfVxNCmMjo5Mc1E8hMrAGYXJCo8xrJUgcmkekYraUD7LToR2hz4bj79+GlOAwQSB7RQl5Ch+PfXnZNW9rJepHQ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QoY4ZZfEoJF7fPqeqXm8k8PNd/Izs5S1c4FI/jJlMos=</DigestValue>
      </Reference>
      <Reference URI="/xl/printerSettings/printerSettings1.bin?ContentType=application/vnd.openxmlformats-officedocument.spreadsheetml.printerSettings">
        <DigestMethod Algorithm="http://www.w3.org/2001/04/xmlenc#sha256"/>
        <DigestValue>venG1crPrvcDmLPjvqW7Ttg2mLx+KkjsQpL6aEICvXU=</DigestValue>
      </Reference>
      <Reference URI="/xl/printerSettings/printerSettings2.bin?ContentType=application/vnd.openxmlformats-officedocument.spreadsheetml.printerSettings">
        <DigestMethod Algorithm="http://www.w3.org/2001/04/xmlenc#sha256"/>
        <DigestValue>zMd3N/+NhEq8HN4M/y1rJ49F7FPjNa/vxDOG3aBqyjU=</DigestValue>
      </Reference>
      <Reference URI="/xl/sharedStrings.xml?ContentType=application/vnd.openxmlformats-officedocument.spreadsheetml.sharedStrings+xml">
        <DigestMethod Algorithm="http://www.w3.org/2001/04/xmlenc#sha256"/>
        <DigestValue>Se3/CkjV36r8Vg0d6/7c9T34UGTwyGEThzBZXQfW310=</DigestValue>
      </Reference>
      <Reference URI="/xl/styles.xml?ContentType=application/vnd.openxmlformats-officedocument.spreadsheetml.styles+xml">
        <DigestMethod Algorithm="http://www.w3.org/2001/04/xmlenc#sha256"/>
        <DigestValue>cy5b94ou8kw+AjG8NQbDvGDNPKBm9I7NBMzF3Sc2wUQ=</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Cn3rItLkVhjOVR9pop5SoyMJwNQ4ZIOiPTf7X0UF3xI=</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sheet1.xml?ContentType=application/vnd.openxmlformats-officedocument.spreadsheetml.worksheet+xml">
        <DigestMethod Algorithm="http://www.w3.org/2001/04/xmlenc#sha256"/>
        <DigestValue>KvlWt+PpgpJK0BDKrUcKvsHtya+SFj+ZFKmnnSBYams=</DigestValue>
      </Reference>
      <Reference URI="/xl/worksheets/sheet2.xml?ContentType=application/vnd.openxmlformats-officedocument.spreadsheetml.worksheet+xml">
        <DigestMethod Algorithm="http://www.w3.org/2001/04/xmlenc#sha256"/>
        <DigestValue>Ifn70Guj3eyTRfjAl63f7jFSVLVF5L4dgEEE655YLus=</DigestValue>
      </Reference>
      <Reference URI="/xl/worksheets/sheet3.xml?ContentType=application/vnd.openxmlformats-officedocument.spreadsheetml.worksheet+xml">
        <DigestMethod Algorithm="http://www.w3.org/2001/04/xmlenc#sha256"/>
        <DigestValue>XezUFe3VbrOXR4yKagHaiNE9lIOYMK/VKlXXa71VyyA=</DigestValue>
      </Reference>
      <Reference URI="/xl/worksheets/sheet4.xml?ContentType=application/vnd.openxmlformats-officedocument.spreadsheetml.worksheet+xml">
        <DigestMethod Algorithm="http://www.w3.org/2001/04/xmlenc#sha256"/>
        <DigestValue>Tqq24lzk+vqm7pITF2ZvaES5C+zMqLI3xIfrjWJoKb0=</DigestValue>
      </Reference>
      <Reference URI="/xl/worksheets/sheet5.xml?ContentType=application/vnd.openxmlformats-officedocument.spreadsheetml.worksheet+xml">
        <DigestMethod Algorithm="http://www.w3.org/2001/04/xmlenc#sha256"/>
        <DigestValue>o+GvOsa4qD1+efgroZpjBu8Cma6sIfnSv9R7AM0X36I=</DigestValue>
      </Reference>
    </Manifest>
    <SignatureProperties>
      <SignatureProperty Id="idSignatureTime" Target="#idPackageSignature">
        <mdssi:SignatureTime xmlns:mdssi="http://schemas.openxmlformats.org/package/2006/digital-signature">
          <mdssi:Format>YYYY-MM-DDThh:mm:ssTZD</mdssi:Format>
          <mdssi:Value>2026-03-31T12:08:30Z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BCA-Solo para identificación</SignatureComments>
          <WindowsVersion>10.0</WindowsVersion>
          <OfficeVersion>16.0.14334/22</OfficeVersion>
          <ApplicationVersion>16.0.14334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2026-03-31T12:08:30Z</xd:SigningTime>
          <xd:SigningCertificate>
            <xd:Cert>
              <xd:CertDigest>
                <DigestMethod Algorithm="http://www.w3.org/2001/04/xmlenc#sha256"/>
                <DigestValue>Ez+NBCkBckkDl7xQqXPZ1rf3YEKZs3VVfxk8Du0nwt8=</DigestValue>
              </xd:CertDigest>
              <xd:IssuerSerial>
                <X509IssuerName>C=PY, O=ICPP, OU=Prestador Cualificado de Servicios de Confianza, CN=VIT S.A., SERIALNUMBER=RUC80080099-0</X509IssuerName>
                <X509SerialNumber>37359702806622203466835327759048162316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BCA-Solo para identificación</xd:CommitmentTypeQualifier>
            </xd:CommitmentTypeQualifiers>
          </xd:CommitmentTypeIndication>
        </xd:SignedDataObject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Props1.xml><?xml version="1.0" encoding="utf-8"?>
<ds:datastoreItem xmlns:ds="http://schemas.openxmlformats.org/officeDocument/2006/customXml" ds:itemID="{7EFA8C13-EACC-40A9-BC6F-7259946C7140}">
  <ds:schemaRefs>
    <ds:schemaRef ds:uri="http://schemas.microsoft.com/sharepoint/v3/contenttype/forms"/>
  </ds:schemaRefs>
</ds:datastoreItem>
</file>

<file path=customXml/itemProps2.xml><?xml version="1.0" encoding="utf-8"?>
<ds:datastoreItem xmlns:ds="http://schemas.openxmlformats.org/officeDocument/2006/customXml" ds:itemID="{625D99AF-61E5-4EEC-AC24-9D6C6A6B85D4}"/>
</file>

<file path=customXml/itemProps3.xml><?xml version="1.0" encoding="utf-8"?>
<ds:datastoreItem xmlns:ds="http://schemas.openxmlformats.org/officeDocument/2006/customXml" ds:itemID="{A1D74D23-4034-49EA-AC4F-C2229FB73D1A}">
  <ds:schemaRef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50cd21ce-157e-4cef-a9e1-719e8f6c805e"/>
    <ds:schemaRef ds:uri="e22f4d1c-4a35-40b6-96d5-1a9c7e49af38"/>
    <ds:schemaRef ds:uri="http://schemas.microsoft.com/office/2006/metadata/propertie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EAN</vt:lpstr>
      <vt:lpstr>EIE</vt:lpstr>
      <vt:lpstr>EVA</vt:lpstr>
      <vt:lpstr>EFE</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2026-03-29T01:20:03Z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