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423" documentId="10_ncr:200_{D1BFBAFD-9CF0-4C25-AB11-DE1298A6B759}" xr6:coauthVersionLast="47" xr6:coauthVersionMax="47" xr10:uidLastSave="{7D17C271-0912-4E46-A1A5-021D2B54A697}"/>
  <bookViews>
    <workbookView xWindow="-120" yWindow="-120" windowWidth="29040" windowHeight="15720" tabRatio="568" activeTab="4" xr2:uid="{00000000-000D-0000-FFFF-FFFF00000000}"/>
  </bookViews>
  <sheets>
    <sheet name="EAN" sheetId="23" r:id="rId1"/>
    <sheet name="EIE" sheetId="24" r:id="rId2"/>
    <sheet name="EVA" sheetId="25" r:id="rId3"/>
    <sheet name="EFE" sheetId="26" r:id="rId4"/>
    <sheet name="NOTAS" sheetId="2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59" i="27" l="1"/>
  <c r="C19" i="24" l="1"/>
  <c r="D159" i="27"/>
  <c r="J142" i="27"/>
  <c r="J141" i="27"/>
  <c r="J140" i="27"/>
  <c r="J139" i="27"/>
  <c r="J138" i="27"/>
  <c r="J128" i="27"/>
  <c r="J127" i="27"/>
  <c r="J125" i="27"/>
  <c r="J124" i="27"/>
  <c r="J123" i="27"/>
  <c r="I126" i="27" l="1"/>
  <c r="J126" i="27" s="1"/>
  <c r="D95" i="27" l="1"/>
  <c r="D94" i="27"/>
  <c r="D185" i="27" l="1"/>
  <c r="C185" i="27"/>
  <c r="D150" i="27" l="1"/>
  <c r="C150" i="27"/>
  <c r="C13" i="25" l="1"/>
  <c r="D9" i="25"/>
  <c r="C9" i="25"/>
  <c r="E8" i="25"/>
  <c r="D7" i="24"/>
  <c r="C7" i="24"/>
  <c r="C179" i="27" l="1"/>
  <c r="D179" i="27"/>
  <c r="D160" i="27"/>
  <c r="E160" i="27"/>
  <c r="I144" i="27"/>
  <c r="J144" i="27" s="1"/>
  <c r="H144" i="27"/>
  <c r="G144" i="27"/>
  <c r="G130" i="27"/>
  <c r="C210" i="27" l="1"/>
  <c r="D216" i="27"/>
  <c r="C216" i="27"/>
  <c r="D168" i="27"/>
  <c r="C168" i="27"/>
  <c r="H127" i="27" l="1"/>
  <c r="I130" i="27" l="1"/>
  <c r="J130" i="27" s="1"/>
  <c r="H130" i="27"/>
  <c r="E71" i="27"/>
  <c r="C83" i="27" l="1"/>
  <c r="D71" i="27"/>
  <c r="D85" i="27"/>
  <c r="E11" i="25" l="1"/>
  <c r="E10" i="25"/>
  <c r="E9" i="25"/>
  <c r="D15" i="23"/>
  <c r="C15" i="23"/>
  <c r="D21" i="23" l="1"/>
  <c r="C21" i="23"/>
  <c r="C22" i="23" s="1"/>
  <c r="C24" i="23" l="1"/>
  <c r="D115" i="27"/>
  <c r="C115" i="27"/>
  <c r="E96" i="27" l="1"/>
  <c r="D96" i="27"/>
  <c r="D151" i="27" l="1"/>
  <c r="C151" i="27"/>
  <c r="C195" i="27"/>
  <c r="D195" i="27"/>
  <c r="D77" i="27" l="1"/>
  <c r="D73" i="27"/>
  <c r="B4" i="24"/>
  <c r="C19" i="26" l="1"/>
  <c r="D202" i="27" l="1"/>
  <c r="C202" i="27"/>
  <c r="D210" i="27"/>
  <c r="C26" i="26"/>
  <c r="C29" i="26" s="1"/>
  <c r="D26" i="26"/>
  <c r="F73" i="27" l="1"/>
  <c r="D11" i="24"/>
  <c r="C11" i="24"/>
  <c r="B4" i="26" l="1"/>
  <c r="D78" i="27" l="1"/>
  <c r="D19" i="26" l="1"/>
  <c r="D29" i="26" s="1"/>
  <c r="D19" i="24"/>
  <c r="D22" i="23"/>
  <c r="D24" i="23" s="1"/>
  <c r="F77" i="27" l="1"/>
  <c r="D20" i="24"/>
  <c r="E93" i="27" l="1"/>
  <c r="D93" i="27"/>
  <c r="D7" i="26" l="1"/>
  <c r="B135" i="27" s="1"/>
  <c r="D186" i="27"/>
  <c r="D110" i="27"/>
  <c r="D149" i="27" s="1"/>
  <c r="E157" i="27" s="1"/>
  <c r="D165" i="27" s="1"/>
  <c r="D175" i="27" s="1"/>
  <c r="D184" i="27" s="1"/>
  <c r="D191" i="27" s="1"/>
  <c r="D200" i="27" s="1"/>
  <c r="D207" i="27" s="1"/>
  <c r="D212" i="27" s="1"/>
  <c r="C186" i="27" l="1"/>
  <c r="C110" i="27"/>
  <c r="C149" i="27" s="1"/>
  <c r="D157" i="27" s="1"/>
  <c r="C165" i="27" s="1"/>
  <c r="C175" i="27" s="1"/>
  <c r="C184" i="27" s="1"/>
  <c r="C191" i="27" s="1"/>
  <c r="C200" i="27" s="1"/>
  <c r="C207" i="27" s="1"/>
  <c r="C212" i="27" s="1"/>
  <c r="C20" i="24" l="1"/>
  <c r="D12" i="25" s="1"/>
  <c r="D13" i="25" l="1"/>
  <c r="E14" i="25" s="1"/>
  <c r="E12" i="25"/>
  <c r="C7" i="26"/>
  <c r="B120" i="27" s="1"/>
</calcChain>
</file>

<file path=xl/sharedStrings.xml><?xml version="1.0" encoding="utf-8"?>
<sst xmlns="http://schemas.openxmlformats.org/spreadsheetml/2006/main" count="263" uniqueCount="179">
  <si>
    <t>ACTIVO</t>
  </si>
  <si>
    <t>TOTAL ACTIVO BRUTO</t>
  </si>
  <si>
    <t>PASIVO</t>
  </si>
  <si>
    <t xml:space="preserve">TOTAL ACTIVO NETO </t>
  </si>
  <si>
    <t>CUOTAS PARTES EN CIRCULACIÓN</t>
  </si>
  <si>
    <t xml:space="preserve">VALOR CUOTA PARTE AL CIERRE </t>
  </si>
  <si>
    <t>INGRESO</t>
  </si>
  <si>
    <t>TOTAL INGRESOS</t>
  </si>
  <si>
    <t>EGRESOS</t>
  </si>
  <si>
    <t>Comisión por Administración</t>
  </si>
  <si>
    <t>TOTAL EGRESOS</t>
  </si>
  <si>
    <t>RESULTADO DEL EJERCICIO</t>
  </si>
  <si>
    <t>CUENTA</t>
  </si>
  <si>
    <t>APORTANTES</t>
  </si>
  <si>
    <t>RESULTADO</t>
  </si>
  <si>
    <t>SALDO AL INICIO</t>
  </si>
  <si>
    <t>Suscripciones</t>
  </si>
  <si>
    <t>Resultado del período</t>
  </si>
  <si>
    <t>SALDO AL FINAL DEL PERÍODO</t>
  </si>
  <si>
    <t>CONCEPTO</t>
  </si>
  <si>
    <t>Causas de las variaciones del efectivo</t>
  </si>
  <si>
    <t>Actividades Operativas</t>
  </si>
  <si>
    <t>Cambios en activos y pasivos operativos</t>
  </si>
  <si>
    <t>Flujo neto de efectivo generado por actividades operativas</t>
  </si>
  <si>
    <t>Actividades de financiación</t>
  </si>
  <si>
    <t>Flujo neto de efectivo generado por (utilizado) en actividades de financiación</t>
  </si>
  <si>
    <t>Saldo Final de efectivo</t>
  </si>
  <si>
    <t>Efectivo al inicio del periodo</t>
  </si>
  <si>
    <t>Comisiones pagadas</t>
  </si>
  <si>
    <t>Instrumento</t>
  </si>
  <si>
    <t>Sector</t>
  </si>
  <si>
    <t>País</t>
  </si>
  <si>
    <t>Fecha
Compra</t>
  </si>
  <si>
    <t>Moneda</t>
  </si>
  <si>
    <t>Monto</t>
  </si>
  <si>
    <t>Val. Compra</t>
  </si>
  <si>
    <t>Val. Contable</t>
  </si>
  <si>
    <t>TOTAL PASIVO</t>
  </si>
  <si>
    <t>ESTADO DEL ACTIVO NETO</t>
  </si>
  <si>
    <t>ESTADO DE INGRESOS Y EGRESOS</t>
  </si>
  <si>
    <t>ESTADO DE VARIACIÓN DEL ACTIVO NETO</t>
  </si>
  <si>
    <t>ESTADO DE FLUJO DE EFECTIVO</t>
  </si>
  <si>
    <t>NOTAS A LOS ESTADOS FINANCIEROS</t>
  </si>
  <si>
    <t>1) Información Básica del Fondo</t>
  </si>
  <si>
    <t>2) Información sobre la Administradora</t>
  </si>
  <si>
    <t xml:space="preserve">    2.1) Información General</t>
  </si>
  <si>
    <t>COMPOSICION DE LAS INVERSIONES DEL FONDO</t>
  </si>
  <si>
    <t>En USD.</t>
  </si>
  <si>
    <t>(DOLARES)</t>
  </si>
  <si>
    <t>FONDO DE INVERSIÓN NAVES INDUSTRIALES</t>
  </si>
  <si>
    <t xml:space="preserve">    2.2) Entidad encargada de la Custodia</t>
  </si>
  <si>
    <t>3) Criterios Contables Aplicados</t>
  </si>
  <si>
    <t>Tipo de cambio comprador</t>
  </si>
  <si>
    <t xml:space="preserve">Tipo de cambio vendedor       </t>
  </si>
  <si>
    <t>DETALLE</t>
  </si>
  <si>
    <t>MONEDA EXTRANJERA</t>
  </si>
  <si>
    <t>CAMBIO VIGENTE</t>
  </si>
  <si>
    <t>CLASE</t>
  </si>
  <si>
    <t>MONTO</t>
  </si>
  <si>
    <t>ACTIVOS</t>
  </si>
  <si>
    <t>USD</t>
  </si>
  <si>
    <t>PASIVOS</t>
  </si>
  <si>
    <t>Concepto</t>
  </si>
  <si>
    <t>TOTAL</t>
  </si>
  <si>
    <t>MES</t>
  </si>
  <si>
    <t>VALOR CUOTA</t>
  </si>
  <si>
    <t>PATRIMONIO NETO DEL FONDO</t>
  </si>
  <si>
    <t>N° DE PARTICIPES</t>
  </si>
  <si>
    <t>4) Composición de las Cuentas</t>
  </si>
  <si>
    <t>CUENTAS</t>
  </si>
  <si>
    <t>1er. TRIMESTRE</t>
  </si>
  <si>
    <t>Inmueble</t>
  </si>
  <si>
    <t>Inmobiliario</t>
  </si>
  <si>
    <t>Paraguay</t>
  </si>
  <si>
    <t>TOTAL GENERAL</t>
  </si>
  <si>
    <t>Pago de Rendimientos</t>
  </si>
  <si>
    <t>OTROS EGRESOS</t>
  </si>
  <si>
    <t>Detalle</t>
  </si>
  <si>
    <t>TOTAL ACTIVO</t>
  </si>
  <si>
    <t>POSICIÓN NETA</t>
  </si>
  <si>
    <t>Otras Comisiones</t>
  </si>
  <si>
    <t>Préstamo Banco Local</t>
  </si>
  <si>
    <r>
      <rPr>
        <sz val="11"/>
        <rFont val="Gantari"/>
      </rPr>
      <t>Banco GNB Paraguay</t>
    </r>
  </si>
  <si>
    <t>LA ADMINISTRADORA será responsable de la administración del FONDO DE INVERSIÓN NAVES INDUSTRIALES, que en adelante se denominará FONDO NAVES, registrado en la Comisión Nacional de Valores de conformidad con la Resolución N.º 19E/20 de fecha 02/07/2020, el cual se regirá por el REGLAMENTO INTERNO, aprobado por Resolución 19E/20 de fecha 02/07/2020. El objeto del FONDO NAVES será invertir en la construcción de galpones industriales. Está dirigido a personas físicas y jurídicas. El riesgo del inversionista estará determinado por la naturaleza de los activos del FONDO NAVES, de acuerdo con lo expuesto en la política de inversiones.</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</si>
  <si>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Gantari"/>
      </rPr>
      <t xml:space="preserve"> </t>
    </r>
    <r>
      <rPr>
        <sz val="11"/>
        <color theme="1"/>
        <rFont val="Gantari"/>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</si>
  <si>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t>Garantía de Alquiler</t>
  </si>
  <si>
    <t>Comisión por Administración.</t>
  </si>
  <si>
    <t>Ingresos a Realizar</t>
  </si>
  <si>
    <t>Comité de Vigilancia</t>
  </si>
  <si>
    <t>Ingresos Operativos</t>
  </si>
  <si>
    <t>Proveedores</t>
  </si>
  <si>
    <t>Aumento en Inversiones / Bienes</t>
  </si>
  <si>
    <t>Anticipo Financiero</t>
  </si>
  <si>
    <t>Compra de Instrumentos</t>
  </si>
  <si>
    <t>Aumento (Disminución) en Otros Pasivos</t>
  </si>
  <si>
    <t>c) Gastos Operacionales y comisión de la Sociedad Administradora:</t>
  </si>
  <si>
    <t>ENERO</t>
  </si>
  <si>
    <t>FEBRERO</t>
  </si>
  <si>
    <t>MARZO</t>
  </si>
  <si>
    <t>Tipo de cambio BCP</t>
  </si>
  <si>
    <t>Alquiler de Naves</t>
  </si>
  <si>
    <t>Amortizacion</t>
  </si>
  <si>
    <t>Impuestos Inmobiliarios</t>
  </si>
  <si>
    <t>Deuda Financiera</t>
  </si>
  <si>
    <t>Zeta Banco S.A.E.C.A</t>
  </si>
  <si>
    <t>Garantia de Buena Ejecucion</t>
  </si>
  <si>
    <t>Tipo de cambio único</t>
  </si>
  <si>
    <t>Clientes - Marseg S.A</t>
  </si>
  <si>
    <t>Nave SL</t>
  </si>
  <si>
    <t>TOTAL 31/12/2025</t>
  </si>
  <si>
    <r>
      <t xml:space="preserve">    </t>
    </r>
    <r>
      <rPr>
        <b/>
        <sz val="11"/>
        <color theme="1"/>
        <rFont val="Gantari"/>
      </rPr>
      <t xml:space="preserve">4.1) </t>
    </r>
    <r>
      <rPr>
        <b/>
        <u/>
        <sz val="11"/>
        <color theme="1"/>
        <rFont val="Gantari"/>
      </rPr>
      <t xml:space="preserve">Disponibilidades: </t>
    </r>
    <r>
      <rPr>
        <sz val="11"/>
        <color theme="1"/>
        <rFont val="Gantari"/>
      </rPr>
      <t>Esta cuenta está compuesta por los saldos mantenidos en cuentas bancarias al cierre del ejercicio.</t>
    </r>
  </si>
  <si>
    <t>Gastos Administrativos</t>
  </si>
  <si>
    <t>Acreedores Varios</t>
  </si>
  <si>
    <t>Intereses a Pagar</t>
  </si>
  <si>
    <t>(-) Intereses a Devengar</t>
  </si>
  <si>
    <t>Movimientos del Periodo:</t>
  </si>
  <si>
    <t>De conformidad con la normativa vigente, los valores negociables y demás instrumentos financieros del Fondo deben ser depositados y custodiados en una entidad habilitada para tal efecto, siendo la Caja de Valores y Custodia de Paraguay S.A. (CAVAPY) la encargada de la guarda, registro y administración de dichos instrumentos.
Al cierre del período, el Fondo no mantiene inversiones en instrumentos financieros sujetos a custodia en CAVAPY.</t>
  </si>
  <si>
    <t>Las transacciones en moneda extranjera son registradas en guaraníes a los tipos de cambio vigentes a la fecha de la transacción.
Para el reconocimiento de ingresos y gastos asociados a operaciones facturadas, el Fondo utiliza el tipo de cambio aplicado conforme a las disposiciones de la Dirección Nacional de Ingresos Tributarios (DNIT), el cual refleja el tipo de cambio de la transacción.
Por su parte, los activos y pasivos monetarios denominados en moneda extranjera son valuados al cierre de cada período utilizando el tipo de cambio de referencia publicado por el Banco Central del Paraguay (BCP), de conformidad con lo establecido en la Resolución N° 3/2024 del BCP.
Las diferencias de cambio resultantes son reconocidas en resultados del período.</t>
  </si>
  <si>
    <t>Los activos inmobiliarios del Fondo, que incluyen terrenos, construcciones en curso y costos asociados al desarrollo de proyectos, son reconocidos y medidos al costo.
El costo comprende el precio de adquisición del inmueble y todos los desembolsos directamente atribuibles al desarrollo, incluyendo costos de construcción, honorarios profesionales y otros gastos necesarios para dejar los activos en condiciones para su venta.
Dado que la intención del Fondo es la realización de estos activos mediante su venta en el curso normal de sus operaciones, los mismos no son clasificados como propiedades de inversión.
En consecuencia, dichos activos no son medidos a valor razonable, sino que se mantienen al costo, sujeto a evaluación de deterioro cuando existen indicios de que su valor en libros pudiera no ser recuperable.</t>
  </si>
  <si>
    <r>
      <t xml:space="preserve">a) Posición en Moneda Extranjera: </t>
    </r>
    <r>
      <rPr>
        <sz val="11"/>
        <color theme="1"/>
        <rFont val="Gantari"/>
      </rPr>
      <t>La moneda funcional del Fondo es el dólar estadounidense (USD), en función de la naturaleza de sus operaciones y la moneda predominante en la cual se generan y gestionan sus flujos de efectivo.
En consecuencia, se consideran como moneda extranjera aquellas transacciones y saldos denominados en guaraníes (PYG).
Al cierre del período, la posición en moneda extranjera del Fondo es la siguiente:</t>
    </r>
  </si>
  <si>
    <r>
      <t>d) Diferencia de Cambio en Moneda Extranjera:</t>
    </r>
    <r>
      <rPr>
        <sz val="10"/>
        <color theme="1"/>
        <rFont val="Gantari"/>
      </rPr>
      <t xml:space="preserve"> La diferencia de cambio en moneda extranjera refleja los efectos derivados de la actualización de activos y pasivos denominados en moneda distinta a la moneda funcional del Fondo.
La moneda funcional es el dólar estadounidense (USD), las partidas en guaraníes (PYG) son convertidas utilizando el tipo de cambio de cierre. Las fluctuaciones en el tipo de cambio entre periodos generan diferencias de cambio, las cuales son reconocidas en el estado de resultados.</t>
    </r>
  </si>
  <si>
    <t>Tipo de Cambio Actual</t>
  </si>
  <si>
    <t>Monto Ajustado Periodo Actual (USD)</t>
  </si>
  <si>
    <t>Ganancia por valuación de activos</t>
  </si>
  <si>
    <t>Diferencia Neta</t>
  </si>
  <si>
    <t>PYG</t>
  </si>
  <si>
    <t>Créditos Fiscales</t>
  </si>
  <si>
    <t>N/A</t>
  </si>
  <si>
    <t xml:space="preserve"> Durante el período, el Fondo no ha incurrido en gastos operacionales significativos distintos de la comisión de administración.
La Sociedad Administradora percibe una comisión por la gestión del Fondo, determinada conforme a lo establecido en el Reglamento de Gestión. Dicha comisión se calcula sobre activos, aplicando una tasa del 1,30%, y se reconoce en resultados en función de su devengamiento.
Al cierre del período, la comisión de la Sociedad Administradora asciende a:</t>
  </si>
  <si>
    <t>%
De las Inversiones con Relac. al Activo del Fondo</t>
  </si>
  <si>
    <t>Anticipo Inmobiliario</t>
  </si>
  <si>
    <t>IVA Crédito</t>
  </si>
  <si>
    <r>
      <t>Disponibilidades</t>
    </r>
    <r>
      <rPr>
        <sz val="9"/>
        <color rgb="FF000000"/>
        <rFont val="Gantari"/>
      </rPr>
      <t xml:space="preserve"> </t>
    </r>
    <r>
      <rPr>
        <b/>
        <sz val="9"/>
        <color rgb="FF000000"/>
        <rFont val="Gantari"/>
      </rPr>
      <t>(Nota 4.1)</t>
    </r>
  </si>
  <si>
    <t>Intereses Fondo Mutuo</t>
  </si>
  <si>
    <r>
      <t>Comisión por Administración</t>
    </r>
    <r>
      <rPr>
        <sz val="9"/>
        <color theme="1"/>
        <rFont val="Gantari"/>
      </rPr>
      <t xml:space="preserve"> </t>
    </r>
    <r>
      <rPr>
        <b/>
        <sz val="9"/>
        <color theme="1"/>
        <rFont val="Gantari"/>
      </rPr>
      <t>(Nota 3.C)</t>
    </r>
  </si>
  <si>
    <r>
      <t>Comisión por Gestión</t>
    </r>
    <r>
      <rPr>
        <sz val="9"/>
        <color theme="1"/>
        <rFont val="Gantari"/>
      </rPr>
      <t xml:space="preserve"> </t>
    </r>
    <r>
      <rPr>
        <b/>
        <sz val="9"/>
        <color theme="1"/>
        <rFont val="Gantari"/>
      </rPr>
      <t>(Nota 3.C)</t>
    </r>
  </si>
  <si>
    <t>Efecto de la variación del tipo de cambio</t>
  </si>
  <si>
    <t>Comisión por Colocación de Cuotas</t>
  </si>
  <si>
    <r>
      <t>Préstamo</t>
    </r>
    <r>
      <rPr>
        <sz val="9"/>
        <color rgb="FF000000"/>
        <rFont val="Gantari"/>
      </rPr>
      <t xml:space="preserve"> </t>
    </r>
    <r>
      <rPr>
        <b/>
        <sz val="9"/>
        <color rgb="FF000000"/>
        <rFont val="Gantari"/>
      </rPr>
      <t>(Nota 4.6)</t>
    </r>
  </si>
  <si>
    <r>
      <t>Comisiones a pagar a la administradora</t>
    </r>
    <r>
      <rPr>
        <sz val="9"/>
        <color rgb="FF000000"/>
        <rFont val="Gantari"/>
      </rPr>
      <t xml:space="preserve"> </t>
    </r>
    <r>
      <rPr>
        <b/>
        <sz val="9"/>
        <color rgb="FF000000"/>
        <rFont val="Gantari"/>
      </rPr>
      <t>(Nota 4.7)</t>
    </r>
  </si>
  <si>
    <r>
      <rPr>
        <sz val="11"/>
        <color rgb="FF000000"/>
        <rFont val="Gantari"/>
      </rPr>
      <t>Deuda Operativa</t>
    </r>
    <r>
      <rPr>
        <b/>
        <sz val="9"/>
        <color rgb="FF000000"/>
        <rFont val="Gantari"/>
      </rPr>
      <t xml:space="preserve"> (Nota 4.8)</t>
    </r>
  </si>
  <si>
    <r>
      <t>Acreedores por Operaciones</t>
    </r>
    <r>
      <rPr>
        <sz val="9"/>
        <color rgb="FF000000"/>
        <rFont val="Gantari"/>
      </rPr>
      <t xml:space="preserve"> </t>
    </r>
    <r>
      <rPr>
        <b/>
        <sz val="9"/>
        <color rgb="FF000000"/>
        <rFont val="Gantari"/>
      </rPr>
      <t>(Nota 4.9)</t>
    </r>
  </si>
  <si>
    <r>
      <t>Otros Ingresos</t>
    </r>
    <r>
      <rPr>
        <b/>
        <sz val="9"/>
        <color theme="1"/>
        <rFont val="Gantari"/>
      </rPr>
      <t xml:space="preserve"> (Nota 4.10)</t>
    </r>
  </si>
  <si>
    <r>
      <t xml:space="preserve">    </t>
    </r>
    <r>
      <rPr>
        <b/>
        <sz val="11"/>
        <color theme="1"/>
        <rFont val="Gantari"/>
      </rPr>
      <t xml:space="preserve">4.6) </t>
    </r>
    <r>
      <rPr>
        <b/>
        <u/>
        <sz val="11"/>
        <color theme="1"/>
        <rFont val="Gantari"/>
      </rPr>
      <t>Préstamo</t>
    </r>
    <r>
      <rPr>
        <u/>
        <sz val="11"/>
        <color theme="1"/>
        <rFont val="Gantari"/>
      </rPr>
      <t>:</t>
    </r>
    <r>
      <rPr>
        <sz val="11"/>
        <color theme="1"/>
        <rFont val="Gantari"/>
      </rPr>
      <t xml:space="preserve"> Esta cuenta está compuesta por las obligaciones contraídas con entidades financieras, correspondientes a préstamos obtenidos por el fondo, los cuales se encuentran registrados por el importe adeudado al cierre del ejercicio, incluyendo, cuando corresponda, los intereses devengados pendientes de pago.</t>
    </r>
  </si>
  <si>
    <r>
      <t xml:space="preserve">    </t>
    </r>
    <r>
      <rPr>
        <b/>
        <sz val="11"/>
        <color theme="1"/>
        <rFont val="Gantari"/>
      </rPr>
      <t xml:space="preserve">4.7) </t>
    </r>
    <r>
      <rPr>
        <b/>
        <u/>
        <sz val="11"/>
        <color theme="1"/>
        <rFont val="Gantari"/>
      </rPr>
      <t>Comisión a Pagar a la Administradora</t>
    </r>
    <r>
      <rPr>
        <u/>
        <sz val="11"/>
        <color theme="1"/>
        <rFont val="Gantari"/>
      </rPr>
      <t>:</t>
    </r>
    <r>
      <rPr>
        <sz val="11"/>
        <color theme="1"/>
        <rFont val="Gantari"/>
      </rPr>
      <t xml:space="preserve"> Esta compuesta por las comisiones de administración devengadas y pendientes de pago a la sociedad administradora al cierre del ejercicio.</t>
    </r>
  </si>
  <si>
    <r>
      <t xml:space="preserve">    </t>
    </r>
    <r>
      <rPr>
        <b/>
        <sz val="11"/>
        <color theme="1"/>
        <rFont val="Gantari"/>
      </rPr>
      <t xml:space="preserve">4.8) </t>
    </r>
    <r>
      <rPr>
        <b/>
        <u/>
        <sz val="11"/>
        <color theme="1"/>
        <rFont val="Gantari"/>
      </rPr>
      <t>Deuda Operativa:</t>
    </r>
    <r>
      <rPr>
        <u/>
        <sz val="11"/>
        <color theme="1"/>
        <rFont val="Gantari"/>
      </rPr>
      <t xml:space="preserve"> </t>
    </r>
    <r>
      <rPr>
        <sz val="11"/>
        <color theme="1"/>
        <rFont val="Gantari"/>
      </rPr>
      <t>Corresponde a obligaciones del Fondo por conceptos tales como garantías recibidas e importes cobrados por adelantado, que serán aplicados a resultados o cancelados conforme a las condiciones contractuales vigentes.</t>
    </r>
  </si>
  <si>
    <r>
      <t xml:space="preserve">    </t>
    </r>
    <r>
      <rPr>
        <b/>
        <sz val="11"/>
        <color theme="1"/>
        <rFont val="Gantari"/>
      </rPr>
      <t xml:space="preserve">4.9) </t>
    </r>
    <r>
      <rPr>
        <b/>
        <u/>
        <sz val="11"/>
        <color theme="1"/>
        <rFont val="Gantari"/>
      </rPr>
      <t>Acreedores por Operaciones</t>
    </r>
    <r>
      <rPr>
        <u/>
        <sz val="11"/>
        <color theme="1"/>
        <rFont val="Gantari"/>
      </rPr>
      <t xml:space="preserve">: </t>
    </r>
    <r>
      <rPr>
        <sz val="11"/>
        <color theme="1"/>
        <rFont val="Gantari"/>
      </rPr>
      <t>Esta cuenta está compuesta por las obligaciones pendientes de pago originadas en las operaciones propias del fondo, correspondientes a importes adeudados a terceros al cierre del ejercicio</t>
    </r>
  </si>
  <si>
    <r>
      <t>Otros Egresos</t>
    </r>
    <r>
      <rPr>
        <sz val="9"/>
        <color theme="1"/>
        <rFont val="Gantari"/>
      </rPr>
      <t xml:space="preserve"> </t>
    </r>
    <r>
      <rPr>
        <b/>
        <sz val="9"/>
        <color theme="1"/>
        <rFont val="Gantari"/>
      </rPr>
      <t>(Nota 4.10)</t>
    </r>
  </si>
  <si>
    <t>OTROS INGRESOS</t>
  </si>
  <si>
    <t>Interes Bancario Cta Cte</t>
  </si>
  <si>
    <r>
      <t xml:space="preserve">    </t>
    </r>
    <r>
      <rPr>
        <b/>
        <sz val="11"/>
        <color theme="1"/>
        <rFont val="Gantari"/>
      </rPr>
      <t xml:space="preserve">4.10) </t>
    </r>
    <r>
      <rPr>
        <b/>
        <u/>
        <sz val="11"/>
        <color theme="1"/>
        <rFont val="Gantari"/>
      </rPr>
      <t>Otros Ingresos / Otros Egresos</t>
    </r>
    <r>
      <rPr>
        <u/>
        <sz val="11"/>
        <color theme="1"/>
        <rFont val="Gantari"/>
      </rPr>
      <t>:</t>
    </r>
    <r>
      <rPr>
        <sz val="11"/>
        <color theme="1"/>
        <rFont val="Gantari"/>
      </rPr>
      <t>Incluye resultados no vinculados directamente a la operatoria principal del Fondo, tales como diferencias de cambio, intereses y otros gastos de carácter administrativo generados durante el ejercicio.</t>
    </r>
  </si>
  <si>
    <t>Intereses por Préstamo</t>
  </si>
  <si>
    <t>Las 4 Notas que acompañan son parte integrante de estos Estados Financieros</t>
  </si>
  <si>
    <t>Gastos Bancarios</t>
  </si>
  <si>
    <t>Cotos asociados a inversiones en proceso</t>
  </si>
  <si>
    <t>-</t>
  </si>
  <si>
    <t>Anticipos Proveedor</t>
  </si>
  <si>
    <t>Gastos pagados por adelantado</t>
  </si>
  <si>
    <r>
      <t xml:space="preserve">    </t>
    </r>
    <r>
      <rPr>
        <b/>
        <sz val="11"/>
        <color theme="1"/>
        <rFont val="Gantari"/>
      </rPr>
      <t xml:space="preserve">4.4) </t>
    </r>
    <r>
      <rPr>
        <b/>
        <u/>
        <sz val="11"/>
        <color theme="1"/>
        <rFont val="Gantari"/>
      </rPr>
      <t xml:space="preserve">Otros Créditos: </t>
    </r>
    <r>
      <rPr>
        <sz val="11"/>
        <color theme="1"/>
        <rFont val="Gantari"/>
      </rPr>
      <t>El rubro incluye, al cierre del ejercicio, saldos correspondientes principalmente a créditos fiscales por IVA asociados a la adquisición de inversiones inmobiliarias, cuya imputación definitiva se encuentra sujeta a la facturación total de las operaciones respectivas.
Asimismo, el rubro comprende gastos bancarios pagados por adelantado vinculados a financiamientos del Fondo, los cuales se devengan en resultados en función del plazo de maduración de las obligaciones asociadas.</t>
    </r>
  </si>
  <si>
    <r>
      <t>Inversiones</t>
    </r>
    <r>
      <rPr>
        <b/>
        <sz val="9"/>
        <color theme="1"/>
        <rFont val="Calibri Light"/>
        <family val="2"/>
        <scheme val="major"/>
      </rPr>
      <t xml:space="preserve"> (Nota 4.2)</t>
    </r>
  </si>
  <si>
    <r>
      <t>Cuentas a cobrar</t>
    </r>
    <r>
      <rPr>
        <sz val="9"/>
        <color rgb="FF000000"/>
        <rFont val="Gantari"/>
      </rPr>
      <t xml:space="preserve"> </t>
    </r>
    <r>
      <rPr>
        <b/>
        <sz val="9"/>
        <color rgb="FF000000"/>
        <rFont val="Gantari"/>
      </rPr>
      <t>(Nota 4.3)</t>
    </r>
  </si>
  <si>
    <r>
      <t>Otros Créditos</t>
    </r>
    <r>
      <rPr>
        <b/>
        <sz val="9"/>
        <color rgb="FF000000"/>
        <rFont val="Gantari"/>
      </rPr>
      <t xml:space="preserve"> (Nota 4.4)</t>
    </r>
  </si>
  <si>
    <r>
      <t>Cargos Diferidos</t>
    </r>
    <r>
      <rPr>
        <b/>
        <sz val="9"/>
        <color rgb="FF000000"/>
        <rFont val="Gantari"/>
      </rPr>
      <t xml:space="preserve"> (Nota 4.5)</t>
    </r>
  </si>
  <si>
    <r>
      <t>4.2) Inversiones:</t>
    </r>
    <r>
      <rPr>
        <sz val="11"/>
        <rFont val="Gantari"/>
      </rPr>
      <t xml:space="preserve"> Las inversiones del Fondo están compuestas principalmente por activos de naturaleza inmobiliaria, incluyendo la adquisición de terrenos y los costos asociados al desarrollo de proyectos en curso.
En virtud de la naturaleza de estas inversiones, no resultan aplicables ciertos campos de información requeridos para instrumentos financieros, tales como tasa de interés, fecha de vencimiento o emisor.
En consecuencia, el Fondo presenta la composición de sus inversiones adaptando el formato establecido en la normativa vigente, a efectos de reflejar adecuadamente la naturaleza económica de los activos.
Las inversiones son reconocidas y medidas al costo, el cual incluye el precio de adquisición del inmueble y todos los costos directamente atribuibles al desarrollo del proyecto.
La composición de las inversiones al cierre del período es la siguiente:</t>
    </r>
  </si>
  <si>
    <t xml:space="preserve"> </t>
  </si>
  <si>
    <r>
      <t xml:space="preserve">    </t>
    </r>
    <r>
      <rPr>
        <b/>
        <sz val="11"/>
        <color theme="1"/>
        <rFont val="Gantari"/>
      </rPr>
      <t xml:space="preserve">4.3) </t>
    </r>
    <r>
      <rPr>
        <b/>
        <u/>
        <sz val="11"/>
        <color theme="1"/>
        <rFont val="Gantari"/>
      </rPr>
      <t>Cuentas por Cobrar:</t>
    </r>
    <r>
      <rPr>
        <sz val="11"/>
        <color theme="1"/>
        <rFont val="Gantari"/>
      </rPr>
      <t xml:space="preserve"> Esta cuenta incluye los derechos exigibles a favor del fondo originados en operaciones propias de su actividad, pendientes de cobro al cierre del ejercicio.</t>
    </r>
  </si>
  <si>
    <r>
      <t xml:space="preserve">  </t>
    </r>
    <r>
      <rPr>
        <b/>
        <sz val="11"/>
        <color theme="1"/>
        <rFont val="Gantari"/>
      </rPr>
      <t xml:space="preserve"> 4.5) Cargos Diferidos:</t>
    </r>
    <r>
      <rPr>
        <sz val="11"/>
        <color theme="1"/>
        <rFont val="Gantari"/>
      </rPr>
      <t xml:space="preserve"> Durante el ejercicio, el Fondo ha reconocido determinados desembolsos asociados al desarrollo, estructuración y puesta en marcha de sus inversiones, los cuales, en función de su naturaleza y de los beneficios económicos futuros esperados, han sido activados como cargos diferidos.
Dichos conceptos corresponden principalmente a costos directamente atribuibles a la implementación de los proyectos de inversión, cuya recuperación se estima a través de los flujos de fondos futuros generados por los mismos.
Estos importes se reconocen como cargos diferidos y se imputan a resultados de forma sistemática a lo largo del plazo estimado de maduración de las inversiones, en línea con la generación de los beneficios económicos asociados.</t>
    </r>
  </si>
  <si>
    <t>Honorarios por Tasación</t>
  </si>
  <si>
    <t>Inmuble San Lorenzo</t>
  </si>
  <si>
    <t>Inmuble Limpio</t>
  </si>
  <si>
    <t>Inmuble Limpio 2</t>
  </si>
  <si>
    <t>Proyecto Limpio</t>
  </si>
  <si>
    <t>Correspondiente al 31/03/2026 con cifras comparativas al 31/03/2025</t>
  </si>
  <si>
    <t>Correspondiente al 31/03/2026 con cifras comparativas al 31/12/2025</t>
  </si>
  <si>
    <t xml:space="preserve">El período que cubre los Estados Contables es del 01 de enero al 31 de marzo del 2026 de forma comparativa con el mismo periodo del año anterior. </t>
  </si>
  <si>
    <t>SALDO AL 31/03/2026</t>
  </si>
  <si>
    <t>Fondo Mutuo Disponible USD</t>
  </si>
  <si>
    <r>
      <rPr>
        <b/>
        <sz val="11"/>
        <rFont val="Gantari"/>
      </rPr>
      <t>Comparabilidad de la información financiera</t>
    </r>
    <r>
      <rPr>
        <sz val="11"/>
        <rFont val="Gantari"/>
      </rPr>
      <t xml:space="preserve">
Los estados financieros correspondientes al ejercicio terminado el 31 de marzo de 2026 incluyen cifras comparativas del ejercicio 2025. Durante el presente período, el Fondo efectuó ciertos ajustes y reclasificaciones a las cifras previamente reportadas al cierre del ejercicio 2025, con el propósito de mejorar la presentación y consistencia de la información financiera, así como para adecuarlas a los criterios contables aplicados en el período actual. Dichas modificaciones no tienen impacto en el resultado neto ni en el patrimonio previamente informado, y han sido realizadas únicamente para efectos de presentación y comparabilidad. En consecuencia, las cifras comparativas han sido reexpresadas para reflejar estos cambios y permitir una adecuada interpretación de la evolución financiera del Fondo.</t>
    </r>
  </si>
  <si>
    <r>
      <t xml:space="preserve">_Información Estadística: </t>
    </r>
    <r>
      <rPr>
        <sz val="11"/>
        <color theme="1"/>
        <rFont val="Gantari"/>
      </rPr>
      <t>Durante el período, el Fondo ha continuado con el desarrollo y consolidación de sus inversiones, evidenciando una evolución favorable en su patrimonio neto y en la cantidad de cuotapartistas.
Al cierre del trimestre, el patrimonio neto del Fondo presentó un incremento gradual, acompañado de una variación positiva en el valor de la cuotaparte, reflejando el desempeño de las inversiones y la estabilidad de los activos subyacentes administrados por el Fondo.
Asimismo, el número de partícipes se mantuvo estable durante el período, registrándose una leve incorporación de nuevos inversores hacia el cierre del trimestre.
La evolución observada responde al comportamiento normal de las inversiones del Fondo y a la generación de rendimientos provenientes de los activos que integran la cartera, manteniéndose una adecuada perspectiva de crecimiento y consolidación para los próximos períodos.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</si>
</sst>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43" formatCode="_ * #,##0.00_ ;_ * \-#,##0.00_ ;_ * &quot;-&quot;??_ ;_ @_ "/>
    <numFmt numFmtId="164" formatCode="_-* #,##0_-;\-* #,##0_-;_-* &quot;-&quot;_-;_-@_-"/>
    <numFmt numFmtId="165" formatCode="_-* #,##0.00_-;\-* #,##0.00_-;_-* &quot;-&quot;??_-;_-@_-"/>
    <numFmt numFmtId="166" formatCode="_ * #,##0.000000_ ;_ * \-#,##0.000000_ ;_ * &quot;-&quot;_ ;_ @_ "/>
    <numFmt numFmtId="167" formatCode="_ * #,##0.00_ ;_ * \-#,##0.00_ ;_ * &quot;-&quot;_ ;_ @_ "/>
    <numFmt numFmtId="168" formatCode="_ * #,##0.000000_ ;_ * \-#,##0.000000_ ;_ * &quot;-&quot;??????_ ;_ @_ "/>
    <numFmt numFmtId="169" formatCode="_(* #,##0.00_);_(* \(#,##0.00\);_(* &quot;-&quot;??_);_(@_)"/>
    <numFmt numFmtId="170" formatCode="#,##0_);\(#,##0\);\ &quot;-&quot;_)"/>
    <numFmt numFmtId="171" formatCode="_-* #,##0.00_-;\-* #,##0.00_-;_-* &quot;-&quot;_-;_-@_-"/>
    <numFmt numFmtId="172" formatCode="_-* #,##0.000_-;\-* #,##0.000_-;_-* &quot;-&quot;_-;_-@_-"/>
    <numFmt numFmtId="173" formatCode="_(* #,##0.00_);_(* \(#,##0.00\);_(* &quot;-&quot;_);_(@_)"/>
    <numFmt numFmtId="174" formatCode="#,##0.00_);\(#,##0.00\);\ &quot;-&quot;_)"/>
    <numFmt numFmtId="175" formatCode="_-* #,##0.000000_-;\-* #,##0.000000_-;_-* &quot;-&quot;_-;_-@_-"/>
  </numFmts>
  <fonts count="3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8"/>
      <name val="Calibri"/>
      <family val="2"/>
      <scheme val="minor"/>
    </font>
    <font>
      <b/>
      <sz val="11"/>
      <color theme="1"/>
      <name val="Gantari"/>
    </font>
    <font>
      <sz val="11"/>
      <color theme="1"/>
      <name val="Gantari"/>
    </font>
    <font>
      <u/>
      <sz val="11"/>
      <color theme="10"/>
      <name val="Gantari"/>
    </font>
    <font>
      <sz val="11"/>
      <name val="Gantari"/>
    </font>
    <font>
      <b/>
      <sz val="11"/>
      <name val="Gantari"/>
    </font>
    <font>
      <b/>
      <sz val="11"/>
      <color indexed="72"/>
      <name val="Gantari"/>
    </font>
    <font>
      <sz val="11"/>
      <color indexed="8"/>
      <name val="Gantari"/>
    </font>
    <font>
      <b/>
      <sz val="11"/>
      <color indexed="8"/>
      <name val="Gantari"/>
    </font>
    <font>
      <b/>
      <u/>
      <sz val="11"/>
      <color indexed="8"/>
      <name val="Gantari"/>
    </font>
    <font>
      <b/>
      <u/>
      <sz val="11"/>
      <color theme="1"/>
      <name val="Gantari"/>
    </font>
    <font>
      <sz val="11"/>
      <color rgb="FF000000"/>
      <name val="Gantari"/>
    </font>
    <font>
      <b/>
      <sz val="11"/>
      <color rgb="FF000000"/>
      <name val="Gantari"/>
    </font>
    <font>
      <u/>
      <sz val="11"/>
      <color theme="1"/>
      <name val="Gantari"/>
    </font>
    <font>
      <b/>
      <sz val="8"/>
      <color theme="1"/>
      <name val="Gantari"/>
    </font>
    <font>
      <b/>
      <sz val="8"/>
      <color indexed="72"/>
      <name val="Gantari"/>
    </font>
    <font>
      <sz val="10"/>
      <color theme="1"/>
      <name val="Gantari"/>
    </font>
    <font>
      <sz val="11"/>
      <color theme="1"/>
      <name val="Museo Sans 100"/>
      <family val="3"/>
    </font>
    <font>
      <b/>
      <u/>
      <sz val="11"/>
      <color theme="1"/>
      <name val="Museo Sans 100"/>
    </font>
    <font>
      <sz val="9"/>
      <color rgb="FF000000"/>
      <name val="Gantari"/>
    </font>
    <font>
      <b/>
      <sz val="9"/>
      <color rgb="FF000000"/>
      <name val="Gantari"/>
    </font>
    <font>
      <sz val="9"/>
      <color theme="1"/>
      <name val="Gantari"/>
    </font>
    <font>
      <b/>
      <sz val="9"/>
      <color theme="1"/>
      <name val="Gantari"/>
    </font>
    <font>
      <b/>
      <sz val="9"/>
      <color theme="1"/>
      <name val="Calibri Light"/>
      <family val="2"/>
      <scheme val="major"/>
    </font>
  </fonts>
  <fills count="4">
    <fill>
      <patternFill patternType="none"/>
    </fill>
    <fill>
      <patternFill patternType="gray125"/>
    </fill>
    <fill>
      <patternFill patternType="solid">
        <fgColor rgb="FFFFFFFF"/>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5">
    <xf numFmtId="0" fontId="0" fillId="0" borderId="0"/>
    <xf numFmtId="164" fontId="1" fillId="0" borderId="0" applyFont="0" applyFill="0" applyBorder="0" applyAlignment="0" applyProtection="0"/>
    <xf numFmtId="0" fontId="2" fillId="0" borderId="0" applyNumberFormat="0" applyFont="0" applyFill="0" applyBorder="0" applyAlignment="0" applyProtection="0"/>
    <xf numFmtId="164"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9" fontId="4" fillId="0" borderId="0" applyFont="0" applyFill="0" applyBorder="0" applyAlignment="0" applyProtection="0"/>
    <xf numFmtId="0" fontId="5" fillId="0" borderId="0"/>
    <xf numFmtId="0" fontId="6"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265">
    <xf numFmtId="0" fontId="0" fillId="0" borderId="0" xfId="0"/>
    <xf numFmtId="0" fontId="9" fillId="0" borderId="0" xfId="0" applyFont="1"/>
    <xf numFmtId="0" fontId="10" fillId="0" borderId="0" xfId="9" applyFont="1" applyAlignment="1">
      <alignment horizontal="left" vertical="top"/>
    </xf>
    <xf numFmtId="0" fontId="11" fillId="0" borderId="0" xfId="2" applyFont="1" applyAlignment="1">
      <alignment horizontal="left" vertical="top"/>
    </xf>
    <xf numFmtId="0" fontId="11" fillId="0" borderId="0" xfId="0" applyFont="1"/>
    <xf numFmtId="0" fontId="12" fillId="0" borderId="14" xfId="2" applyFont="1" applyBorder="1" applyAlignment="1">
      <alignment horizontal="centerContinuous" vertical="top"/>
    </xf>
    <xf numFmtId="0" fontId="13" fillId="0" borderId="5" xfId="2" applyFont="1" applyBorder="1" applyAlignment="1">
      <alignment horizontal="centerContinuous" vertical="top"/>
    </xf>
    <xf numFmtId="0" fontId="13" fillId="0" borderId="6" xfId="2" applyFont="1" applyBorder="1" applyAlignment="1">
      <alignment horizontal="centerContinuous" vertical="top"/>
    </xf>
    <xf numFmtId="0" fontId="13" fillId="0" borderId="7" xfId="2" applyFont="1" applyBorder="1" applyAlignment="1">
      <alignment horizontal="centerContinuous" vertical="top"/>
    </xf>
    <xf numFmtId="14" fontId="13" fillId="0" borderId="5" xfId="2" applyNumberFormat="1" applyFont="1" applyBorder="1" applyAlignment="1">
      <alignment horizontal="centerContinuous" vertical="top"/>
    </xf>
    <xf numFmtId="0" fontId="11" fillId="0" borderId="0" xfId="0" applyFont="1" applyAlignment="1">
      <alignment horizontal="center" vertical="center" wrapText="1"/>
    </xf>
    <xf numFmtId="0" fontId="13" fillId="0" borderId="2" xfId="2" applyFont="1" applyBorder="1" applyAlignment="1">
      <alignment horizontal="center" vertical="center" wrapText="1"/>
    </xf>
    <xf numFmtId="0" fontId="14" fillId="0" borderId="10" xfId="0" applyFont="1" applyBorder="1" applyAlignment="1">
      <alignment horizontal="left" vertical="top"/>
    </xf>
    <xf numFmtId="0" fontId="14" fillId="0" borderId="11" xfId="0" applyFont="1" applyBorder="1" applyAlignment="1">
      <alignment horizontal="left" vertical="top"/>
    </xf>
    <xf numFmtId="0" fontId="14" fillId="0" borderId="11" xfId="0" applyFont="1" applyBorder="1" applyAlignment="1">
      <alignment vertical="top"/>
    </xf>
    <xf numFmtId="14" fontId="14" fillId="0" borderId="11" xfId="0" applyNumberFormat="1" applyFont="1" applyBorder="1" applyAlignment="1">
      <alignment horizontal="center" vertical="top"/>
    </xf>
    <xf numFmtId="0" fontId="14" fillId="0" borderId="11" xfId="0" applyFont="1" applyBorder="1" applyAlignment="1">
      <alignment horizontal="center" vertical="top"/>
    </xf>
    <xf numFmtId="4" fontId="14" fillId="0" borderId="11" xfId="0" applyNumberFormat="1" applyFont="1" applyBorder="1" applyAlignment="1">
      <alignment horizontal="right" vertical="top"/>
    </xf>
    <xf numFmtId="0" fontId="14" fillId="0" borderId="8" xfId="0" applyFont="1" applyBorder="1" applyAlignment="1">
      <alignment horizontal="left" vertical="top"/>
    </xf>
    <xf numFmtId="0" fontId="14" fillId="0" borderId="13" xfId="0" applyFont="1" applyBorder="1" applyAlignment="1">
      <alignment horizontal="left" vertical="top"/>
    </xf>
    <xf numFmtId="0" fontId="14" fillId="0" borderId="14" xfId="0" applyFont="1" applyBorder="1" applyAlignment="1">
      <alignment vertical="top"/>
    </xf>
    <xf numFmtId="14" fontId="14" fillId="0" borderId="14" xfId="0" applyNumberFormat="1" applyFont="1" applyBorder="1" applyAlignment="1">
      <alignment horizontal="center" vertical="top"/>
    </xf>
    <xf numFmtId="0" fontId="14" fillId="0" borderId="14" xfId="0" applyFont="1" applyBorder="1" applyAlignment="1">
      <alignment horizontal="center" vertical="top"/>
    </xf>
    <xf numFmtId="4" fontId="14" fillId="0" borderId="14" xfId="0" applyNumberFormat="1" applyFont="1" applyBorder="1" applyAlignment="1">
      <alignment horizontal="right" vertical="top"/>
    </xf>
    <xf numFmtId="0" fontId="14" fillId="0" borderId="14" xfId="0" applyFont="1" applyBorder="1" applyAlignment="1">
      <alignment horizontal="left" vertical="top"/>
    </xf>
    <xf numFmtId="0" fontId="16" fillId="0" borderId="14" xfId="0" applyFont="1" applyBorder="1" applyAlignment="1">
      <alignment vertical="top"/>
    </xf>
    <xf numFmtId="167" fontId="15" fillId="0" borderId="14" xfId="1" applyNumberFormat="1" applyFont="1" applyBorder="1" applyAlignment="1" applyProtection="1">
      <alignment horizontal="right" vertical="top"/>
    </xf>
    <xf numFmtId="4" fontId="11" fillId="0" borderId="0" xfId="0" applyNumberFormat="1" applyFont="1"/>
    <xf numFmtId="0" fontId="11" fillId="0" borderId="0" xfId="0" applyFont="1" applyAlignment="1">
      <alignment horizontal="centerContinuous"/>
    </xf>
    <xf numFmtId="4" fontId="11" fillId="0" borderId="0" xfId="0" applyNumberFormat="1" applyFont="1" applyAlignment="1">
      <alignment horizontal="centerContinuous"/>
    </xf>
    <xf numFmtId="0" fontId="10" fillId="0" borderId="0" xfId="9" applyFont="1"/>
    <xf numFmtId="0" fontId="8" fillId="0" borderId="0" xfId="0" applyFont="1" applyAlignment="1">
      <alignment horizontal="left" wrapText="1"/>
    </xf>
    <xf numFmtId="0" fontId="9" fillId="0" borderId="0" xfId="0" applyFont="1" applyAlignment="1">
      <alignment horizontal="left" vertical="top" wrapText="1"/>
    </xf>
    <xf numFmtId="0" fontId="8" fillId="0" borderId="0" xfId="0" applyFont="1" applyAlignment="1">
      <alignment horizontal="left" vertical="center" wrapText="1"/>
    </xf>
    <xf numFmtId="0" fontId="9" fillId="0" borderId="0" xfId="0" applyFont="1" applyAlignment="1">
      <alignment horizontal="left" wrapText="1"/>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9" fillId="0" borderId="1" xfId="0" applyFont="1" applyBorder="1" applyAlignment="1">
      <alignment horizontal="justify" vertical="center"/>
    </xf>
    <xf numFmtId="167" fontId="9" fillId="0" borderId="1" xfId="1" applyNumberFormat="1" applyFont="1" applyBorder="1" applyAlignment="1">
      <alignment horizontal="center" vertical="center"/>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vertical="center"/>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8" xfId="0" applyFont="1" applyBorder="1" applyAlignment="1">
      <alignment vertical="center"/>
    </xf>
    <xf numFmtId="0" fontId="9" fillId="0" borderId="8" xfId="0" applyFont="1" applyBorder="1" applyAlignment="1">
      <alignment horizontal="center" vertical="center"/>
    </xf>
    <xf numFmtId="167" fontId="9" fillId="0" borderId="3" xfId="1" applyNumberFormat="1" applyFont="1" applyBorder="1" applyAlignment="1">
      <alignment horizontal="center" vertical="center"/>
    </xf>
    <xf numFmtId="164" fontId="9" fillId="0" borderId="3" xfId="1" applyFont="1" applyBorder="1" applyAlignment="1">
      <alignment horizontal="center" vertical="center"/>
    </xf>
    <xf numFmtId="0" fontId="8" fillId="0" borderId="3" xfId="0" applyFont="1" applyBorder="1" applyAlignment="1">
      <alignment vertical="center"/>
    </xf>
    <xf numFmtId="0" fontId="8" fillId="0" borderId="8" xfId="0" applyFont="1" applyBorder="1" applyAlignment="1">
      <alignment horizontal="center" vertical="center"/>
    </xf>
    <xf numFmtId="167" fontId="8" fillId="0" borderId="4" xfId="1" applyNumberFormat="1" applyFont="1" applyBorder="1" applyAlignment="1">
      <alignment horizontal="center" vertical="center"/>
    </xf>
    <xf numFmtId="41" fontId="8" fillId="0" borderId="4" xfId="1" applyNumberFormat="1" applyFont="1" applyBorder="1" applyAlignment="1">
      <alignment horizontal="center" vertical="center"/>
    </xf>
    <xf numFmtId="0" fontId="8" fillId="0" borderId="0" xfId="0" applyFont="1"/>
    <xf numFmtId="0" fontId="8" fillId="0" borderId="2" xfId="0" applyFont="1" applyBorder="1" applyAlignment="1">
      <alignment vertical="center"/>
    </xf>
    <xf numFmtId="167" fontId="9" fillId="0" borderId="2" xfId="1" applyNumberFormat="1" applyFont="1" applyBorder="1" applyAlignment="1">
      <alignment horizontal="center" vertical="center"/>
    </xf>
    <xf numFmtId="167" fontId="9" fillId="0" borderId="9" xfId="1" applyNumberFormat="1" applyFont="1" applyBorder="1" applyAlignment="1">
      <alignment horizontal="center" vertical="center"/>
    </xf>
    <xf numFmtId="0" fontId="9" fillId="0" borderId="3" xfId="0" applyFont="1" applyBorder="1" applyAlignment="1">
      <alignment vertical="center"/>
    </xf>
    <xf numFmtId="0" fontId="9" fillId="0" borderId="3" xfId="0" applyFont="1" applyBorder="1" applyAlignment="1">
      <alignment horizontal="center" vertical="center"/>
    </xf>
    <xf numFmtId="0" fontId="8" fillId="0" borderId="4" xfId="0" applyFont="1" applyBorder="1" applyAlignment="1">
      <alignment vertical="center"/>
    </xf>
    <xf numFmtId="0" fontId="8" fillId="0" borderId="4" xfId="0" applyFont="1" applyBorder="1" applyAlignment="1">
      <alignment horizontal="center" vertical="center"/>
    </xf>
    <xf numFmtId="167" fontId="8" fillId="0" borderId="15" xfId="1" applyNumberFormat="1" applyFont="1" applyBorder="1" applyAlignment="1">
      <alignment horizontal="center" vertical="center"/>
    </xf>
    <xf numFmtId="0" fontId="17" fillId="0" borderId="5" xfId="0" applyFont="1" applyBorder="1" applyAlignment="1">
      <alignment vertical="center"/>
    </xf>
    <xf numFmtId="0" fontId="17" fillId="0" borderId="1" xfId="0" applyFont="1" applyBorder="1" applyAlignment="1">
      <alignment horizontal="center" vertical="center"/>
    </xf>
    <xf numFmtId="167" fontId="17" fillId="0" borderId="5" xfId="1" applyNumberFormat="1" applyFont="1" applyBorder="1" applyAlignment="1">
      <alignment horizontal="center" vertical="center"/>
    </xf>
    <xf numFmtId="167" fontId="17" fillId="0" borderId="7" xfId="1" applyNumberFormat="1" applyFont="1" applyBorder="1" applyAlignment="1">
      <alignment horizontal="center" vertical="center"/>
    </xf>
    <xf numFmtId="0" fontId="8" fillId="0" borderId="0" xfId="0" applyFont="1" applyAlignment="1">
      <alignment horizontal="left"/>
    </xf>
    <xf numFmtId="0" fontId="9" fillId="0" borderId="8" xfId="0" applyFont="1" applyBorder="1" applyAlignment="1">
      <alignment horizontal="left" vertical="center"/>
    </xf>
    <xf numFmtId="0" fontId="9" fillId="0" borderId="9" xfId="0" applyFont="1" applyBorder="1" applyAlignment="1">
      <alignment horizontal="left" vertical="center"/>
    </xf>
    <xf numFmtId="167" fontId="8" fillId="0" borderId="1" xfId="1" applyNumberFormat="1" applyFont="1" applyBorder="1" applyAlignment="1">
      <alignment horizontal="center" vertical="center"/>
    </xf>
    <xf numFmtId="0" fontId="8" fillId="0" borderId="10" xfId="0" applyFont="1" applyBorder="1"/>
    <xf numFmtId="0" fontId="8" fillId="0" borderId="6" xfId="0" applyFont="1" applyBorder="1"/>
    <xf numFmtId="0" fontId="8" fillId="0" borderId="7" xfId="0" applyFont="1" applyBorder="1"/>
    <xf numFmtId="0" fontId="9" fillId="0" borderId="2" xfId="0" applyFont="1" applyBorder="1"/>
    <xf numFmtId="0" fontId="9" fillId="0" borderId="3" xfId="0" applyFont="1" applyBorder="1"/>
    <xf numFmtId="0" fontId="9" fillId="0" borderId="4" xfId="0" applyFont="1" applyBorder="1"/>
    <xf numFmtId="0" fontId="8" fillId="0" borderId="5" xfId="0" applyFont="1" applyBorder="1"/>
    <xf numFmtId="0" fontId="9" fillId="0" borderId="8" xfId="0" applyFont="1" applyBorder="1"/>
    <xf numFmtId="167" fontId="18" fillId="0" borderId="0" xfId="1" applyNumberFormat="1" applyFont="1" applyBorder="1" applyAlignment="1">
      <alignment horizontal="center" vertical="center"/>
    </xf>
    <xf numFmtId="167" fontId="9" fillId="0" borderId="0" xfId="1" applyNumberFormat="1" applyFont="1" applyBorder="1" applyAlignment="1">
      <alignment horizontal="center" vertical="center"/>
    </xf>
    <xf numFmtId="164" fontId="9" fillId="0" borderId="0" xfId="1" applyFont="1" applyBorder="1" applyAlignment="1">
      <alignment horizontal="center" vertical="center"/>
    </xf>
    <xf numFmtId="0" fontId="8" fillId="0" borderId="2" xfId="0" applyFont="1" applyBorder="1" applyAlignment="1">
      <alignment horizontal="center" vertical="center"/>
    </xf>
    <xf numFmtId="14" fontId="8" fillId="0" borderId="2" xfId="0" applyNumberFormat="1" applyFont="1" applyBorder="1" applyAlignment="1">
      <alignment horizontal="center" vertical="center"/>
    </xf>
    <xf numFmtId="167" fontId="9" fillId="0" borderId="2" xfId="1" applyNumberFormat="1" applyFont="1" applyBorder="1"/>
    <xf numFmtId="0" fontId="18" fillId="0" borderId="3" xfId="0" applyFont="1" applyBorder="1" applyAlignment="1">
      <alignment horizontal="left" vertical="top"/>
    </xf>
    <xf numFmtId="167" fontId="9" fillId="0" borderId="3" xfId="1" applyNumberFormat="1" applyFont="1" applyBorder="1"/>
    <xf numFmtId="167" fontId="9" fillId="0" borderId="4" xfId="1" applyNumberFormat="1" applyFont="1" applyBorder="1"/>
    <xf numFmtId="167" fontId="8" fillId="0" borderId="1" xfId="1" applyNumberFormat="1" applyFont="1" applyBorder="1"/>
    <xf numFmtId="167" fontId="8" fillId="0" borderId="0" xfId="1" applyNumberFormat="1" applyFont="1" applyBorder="1"/>
    <xf numFmtId="170" fontId="12" fillId="0" borderId="1" xfId="0" applyNumberFormat="1" applyFont="1" applyBorder="1" applyAlignment="1">
      <alignment vertical="center"/>
    </xf>
    <xf numFmtId="167" fontId="8" fillId="0" borderId="4" xfId="1" applyNumberFormat="1" applyFont="1" applyBorder="1"/>
    <xf numFmtId="167" fontId="9" fillId="0" borderId="0" xfId="0" applyNumberFormat="1" applyFont="1"/>
    <xf numFmtId="0" fontId="9" fillId="0" borderId="0" xfId="0" applyFont="1" applyAlignment="1">
      <alignment vertical="top"/>
    </xf>
    <xf numFmtId="0" fontId="9" fillId="0" borderId="1" xfId="0" applyFont="1" applyBorder="1"/>
    <xf numFmtId="167" fontId="9" fillId="0" borderId="12" xfId="1" applyNumberFormat="1" applyFont="1" applyBorder="1"/>
    <xf numFmtId="167" fontId="8" fillId="0" borderId="7" xfId="1" applyNumberFormat="1" applyFont="1" applyBorder="1"/>
    <xf numFmtId="167" fontId="8" fillId="0" borderId="15" xfId="1" applyNumberFormat="1" applyFont="1" applyBorder="1"/>
    <xf numFmtId="0" fontId="8" fillId="0" borderId="1" xfId="0" applyFont="1" applyBorder="1"/>
    <xf numFmtId="0" fontId="17" fillId="0" borderId="8" xfId="0" applyFont="1" applyBorder="1"/>
    <xf numFmtId="0" fontId="8" fillId="0" borderId="8" xfId="0" applyFont="1" applyBorder="1"/>
    <xf numFmtId="0" fontId="8" fillId="0" borderId="1" xfId="0" applyFont="1" applyBorder="1" applyAlignment="1">
      <alignment horizontal="left" vertical="center" wrapText="1"/>
    </xf>
    <xf numFmtId="0" fontId="8" fillId="0" borderId="1" xfId="0" applyFont="1" applyBorder="1" applyAlignment="1">
      <alignment horizontal="left" wrapText="1"/>
    </xf>
    <xf numFmtId="0" fontId="21" fillId="0" borderId="0" xfId="0" applyFont="1" applyAlignment="1">
      <alignment horizontal="left"/>
    </xf>
    <xf numFmtId="164" fontId="9" fillId="0" borderId="0" xfId="0" applyNumberFormat="1" applyFont="1"/>
    <xf numFmtId="164" fontId="9" fillId="0" borderId="0" xfId="1" applyFont="1"/>
    <xf numFmtId="0" fontId="8" fillId="0" borderId="1" xfId="0" applyFont="1" applyBorder="1" applyAlignment="1">
      <alignment horizontal="center"/>
    </xf>
    <xf numFmtId="14" fontId="8" fillId="0" borderId="1" xfId="0" applyNumberFormat="1" applyFont="1" applyBorder="1" applyAlignment="1">
      <alignment horizontal="center"/>
    </xf>
    <xf numFmtId="167" fontId="9" fillId="0" borderId="0" xfId="1" applyNumberFormat="1" applyFont="1"/>
    <xf numFmtId="165" fontId="9" fillId="0" borderId="0" xfId="0" applyNumberFormat="1" applyFont="1"/>
    <xf numFmtId="0" fontId="8" fillId="0" borderId="2" xfId="0" applyFont="1" applyBorder="1"/>
    <xf numFmtId="0" fontId="8" fillId="0" borderId="4" xfId="0" applyFont="1" applyBorder="1"/>
    <xf numFmtId="167" fontId="8" fillId="0" borderId="6" xfId="1" applyNumberFormat="1" applyFont="1" applyBorder="1"/>
    <xf numFmtId="0" fontId="19" fillId="2" borderId="2" xfId="0" applyFont="1" applyFill="1" applyBorder="1" applyAlignment="1">
      <alignment horizontal="center" vertical="center"/>
    </xf>
    <xf numFmtId="14" fontId="19" fillId="2" borderId="2" xfId="0" applyNumberFormat="1" applyFont="1" applyFill="1" applyBorder="1" applyAlignment="1">
      <alignment horizontal="center" vertical="center"/>
    </xf>
    <xf numFmtId="14" fontId="19" fillId="2" borderId="1" xfId="0" applyNumberFormat="1" applyFont="1" applyFill="1" applyBorder="1" applyAlignment="1">
      <alignment horizontal="center" vertical="center"/>
    </xf>
    <xf numFmtId="171" fontId="18" fillId="0" borderId="3" xfId="1" applyNumberFormat="1" applyFont="1" applyBorder="1" applyAlignment="1">
      <alignment horizontal="center" vertical="center"/>
    </xf>
    <xf numFmtId="171" fontId="18" fillId="2" borderId="3" xfId="1" applyNumberFormat="1" applyFont="1" applyFill="1" applyBorder="1" applyAlignment="1">
      <alignment horizontal="center" vertical="center"/>
    </xf>
    <xf numFmtId="0" fontId="19" fillId="2" borderId="4" xfId="0" applyFont="1" applyFill="1" applyBorder="1" applyAlignment="1">
      <alignment vertical="center"/>
    </xf>
    <xf numFmtId="0" fontId="19" fillId="2" borderId="1" xfId="0" applyFont="1" applyFill="1" applyBorder="1" applyAlignment="1">
      <alignment vertical="center"/>
    </xf>
    <xf numFmtId="171" fontId="19" fillId="2" borderId="1" xfId="1" applyNumberFormat="1" applyFont="1" applyFill="1" applyBorder="1" applyAlignment="1">
      <alignment horizontal="center" vertical="center"/>
    </xf>
    <xf numFmtId="0" fontId="18" fillId="2" borderId="2" xfId="0" applyFont="1" applyFill="1" applyBorder="1" applyAlignment="1">
      <alignment vertical="center"/>
    </xf>
    <xf numFmtId="171" fontId="19" fillId="0" borderId="1" xfId="1" applyNumberFormat="1" applyFont="1" applyFill="1" applyBorder="1" applyAlignment="1">
      <alignment horizontal="center" vertical="center"/>
    </xf>
    <xf numFmtId="3" fontId="22" fillId="0" borderId="0" xfId="0" applyNumberFormat="1" applyFont="1" applyAlignment="1">
      <alignment vertical="top"/>
    </xf>
    <xf numFmtId="166" fontId="9" fillId="0" borderId="0" xfId="1" applyNumberFormat="1" applyFont="1"/>
    <xf numFmtId="168" fontId="9" fillId="0" borderId="0" xfId="0" applyNumberFormat="1" applyFont="1"/>
    <xf numFmtId="167" fontId="18" fillId="0" borderId="2" xfId="1" applyNumberFormat="1" applyFont="1" applyFill="1" applyBorder="1" applyAlignment="1">
      <alignment horizontal="left" vertical="top" shrinkToFit="1"/>
    </xf>
    <xf numFmtId="10" fontId="11" fillId="0" borderId="0" xfId="14" applyNumberFormat="1" applyFont="1" applyAlignment="1">
      <alignment horizontal="centerContinuous"/>
    </xf>
    <xf numFmtId="0" fontId="9" fillId="0" borderId="10" xfId="0" applyFont="1" applyBorder="1"/>
    <xf numFmtId="0" fontId="9" fillId="0" borderId="13" xfId="0" applyFont="1" applyBorder="1"/>
    <xf numFmtId="167" fontId="15" fillId="0" borderId="14" xfId="1" applyNumberFormat="1" applyFont="1" applyFill="1" applyBorder="1" applyAlignment="1" applyProtection="1">
      <alignment horizontal="right" vertical="top"/>
    </xf>
    <xf numFmtId="10" fontId="11" fillId="0" borderId="0" xfId="0" applyNumberFormat="1" applyFont="1"/>
    <xf numFmtId="10" fontId="14" fillId="0" borderId="12" xfId="14" applyNumberFormat="1" applyFont="1" applyFill="1" applyBorder="1" applyAlignment="1" applyProtection="1">
      <alignment vertical="top"/>
    </xf>
    <xf numFmtId="0" fontId="9" fillId="0" borderId="0" xfId="0" applyFont="1" applyAlignment="1">
      <alignment horizontal="left" vertical="center"/>
    </xf>
    <xf numFmtId="0" fontId="8" fillId="0" borderId="5" xfId="0" applyFont="1" applyBorder="1" applyAlignment="1">
      <alignment horizontal="center" vertical="center"/>
    </xf>
    <xf numFmtId="0" fontId="19" fillId="0" borderId="3" xfId="0" applyFont="1" applyBorder="1" applyAlignment="1">
      <alignment horizontal="left" vertical="top"/>
    </xf>
    <xf numFmtId="0" fontId="11" fillId="0" borderId="10" xfId="0" applyFont="1" applyBorder="1" applyAlignment="1">
      <alignment horizontal="left" vertical="top"/>
    </xf>
    <xf numFmtId="43" fontId="9" fillId="0" borderId="0" xfId="0" applyNumberFormat="1" applyFont="1"/>
    <xf numFmtId="172" fontId="9" fillId="0" borderId="2" xfId="1" applyNumberFormat="1" applyFont="1" applyBorder="1" applyAlignment="1">
      <alignment horizontal="center" vertical="center"/>
    </xf>
    <xf numFmtId="172" fontId="9" fillId="0" borderId="3" xfId="1" applyNumberFormat="1" applyFont="1" applyBorder="1" applyAlignment="1">
      <alignment horizontal="center" vertical="center"/>
    </xf>
    <xf numFmtId="167" fontId="9" fillId="0" borderId="10" xfId="1" applyNumberFormat="1" applyFont="1" applyBorder="1"/>
    <xf numFmtId="167" fontId="9" fillId="0" borderId="13" xfId="1" applyNumberFormat="1" applyFont="1" applyBorder="1"/>
    <xf numFmtId="164" fontId="9" fillId="0" borderId="3" xfId="1" applyFont="1" applyFill="1" applyBorder="1" applyAlignment="1">
      <alignment horizontal="center" vertical="center"/>
    </xf>
    <xf numFmtId="164" fontId="9" fillId="0" borderId="4" xfId="1" applyFont="1" applyFill="1" applyBorder="1" applyAlignment="1">
      <alignment horizontal="center" vertical="center"/>
    </xf>
    <xf numFmtId="171" fontId="9" fillId="0" borderId="3" xfId="1" applyNumberFormat="1" applyFont="1" applyBorder="1"/>
    <xf numFmtId="171" fontId="8" fillId="0" borderId="1" xfId="1" applyNumberFormat="1" applyFont="1" applyBorder="1"/>
    <xf numFmtId="171" fontId="9" fillId="0" borderId="0" xfId="1" applyNumberFormat="1" applyFont="1"/>
    <xf numFmtId="10" fontId="14" fillId="0" borderId="9" xfId="14" applyNumberFormat="1" applyFont="1" applyFill="1" applyBorder="1" applyAlignment="1" applyProtection="1">
      <alignment vertical="top"/>
    </xf>
    <xf numFmtId="0" fontId="8" fillId="0" borderId="5" xfId="0" applyFont="1" applyBorder="1" applyAlignment="1">
      <alignment horizontal="center" vertical="center" wrapText="1"/>
    </xf>
    <xf numFmtId="0" fontId="9" fillId="0" borderId="0" xfId="0" applyFont="1" applyAlignment="1">
      <alignment horizontal="left" vertical="center" wrapText="1"/>
    </xf>
    <xf numFmtId="4" fontId="9" fillId="0" borderId="0" xfId="0" applyNumberFormat="1" applyFont="1"/>
    <xf numFmtId="10" fontId="14" fillId="0" borderId="15" xfId="14" applyNumberFormat="1" applyFont="1" applyFill="1" applyBorder="1" applyAlignment="1" applyProtection="1">
      <alignment vertical="top"/>
    </xf>
    <xf numFmtId="0" fontId="8" fillId="0" borderId="0" xfId="0" applyFont="1" applyAlignment="1">
      <alignment horizontal="left" vertical="center"/>
    </xf>
    <xf numFmtId="173" fontId="9" fillId="0" borderId="0" xfId="1" applyNumberFormat="1" applyFont="1" applyBorder="1" applyAlignment="1">
      <alignment horizontal="center"/>
    </xf>
    <xf numFmtId="14" fontId="8" fillId="0" borderId="1" xfId="1" applyNumberFormat="1" applyFont="1" applyBorder="1" applyAlignment="1">
      <alignment horizontal="right"/>
    </xf>
    <xf numFmtId="0" fontId="9" fillId="0" borderId="5" xfId="0" applyFont="1" applyBorder="1" applyAlignment="1">
      <alignment horizontal="left" vertical="center" wrapText="1"/>
    </xf>
    <xf numFmtId="173" fontId="9" fillId="0" borderId="1" xfId="1" applyNumberFormat="1" applyFont="1" applyBorder="1" applyAlignment="1">
      <alignment horizontal="center"/>
    </xf>
    <xf numFmtId="0" fontId="19" fillId="2" borderId="10" xfId="0" applyFont="1" applyFill="1" applyBorder="1" applyAlignment="1">
      <alignment vertical="center"/>
    </xf>
    <xf numFmtId="0" fontId="18" fillId="2" borderId="8" xfId="0" applyFont="1" applyFill="1" applyBorder="1" applyAlignment="1">
      <alignment vertical="center"/>
    </xf>
    <xf numFmtId="0" fontId="18" fillId="2" borderId="8" xfId="0" applyFont="1" applyFill="1" applyBorder="1" applyAlignment="1">
      <alignment horizontal="left" vertical="center"/>
    </xf>
    <xf numFmtId="171" fontId="19" fillId="2" borderId="3" xfId="1" applyNumberFormat="1" applyFont="1" applyFill="1" applyBorder="1" applyAlignment="1">
      <alignment horizontal="center" vertical="center"/>
    </xf>
    <xf numFmtId="171" fontId="19" fillId="2" borderId="10" xfId="1" applyNumberFormat="1" applyFont="1" applyFill="1" applyBorder="1" applyAlignment="1">
      <alignment horizontal="center" vertical="center"/>
    </xf>
    <xf numFmtId="171" fontId="18" fillId="2" borderId="8" xfId="1" applyNumberFormat="1" applyFont="1" applyFill="1" applyBorder="1" applyAlignment="1">
      <alignment horizontal="center" vertical="center"/>
    </xf>
    <xf numFmtId="171" fontId="19" fillId="2" borderId="2" xfId="1" applyNumberFormat="1" applyFont="1" applyFill="1" applyBorder="1" applyAlignment="1">
      <alignment horizontal="center" vertical="center"/>
    </xf>
    <xf numFmtId="0" fontId="18" fillId="2" borderId="3" xfId="0" applyFont="1" applyFill="1" applyBorder="1" applyAlignment="1">
      <alignment vertical="center"/>
    </xf>
    <xf numFmtId="0" fontId="19" fillId="2" borderId="8" xfId="0" applyFont="1" applyFill="1" applyBorder="1" applyAlignment="1">
      <alignment vertical="center"/>
    </xf>
    <xf numFmtId="171" fontId="9" fillId="0" borderId="3" xfId="1" applyNumberFormat="1" applyFont="1" applyFill="1" applyBorder="1"/>
    <xf numFmtId="0" fontId="8" fillId="0" borderId="13" xfId="0" applyFont="1" applyBorder="1" applyAlignment="1">
      <alignment horizontal="center" vertical="center"/>
    </xf>
    <xf numFmtId="0" fontId="11" fillId="0" borderId="2" xfId="0" applyFont="1" applyBorder="1" applyAlignment="1">
      <alignment horizontal="left" vertical="top"/>
    </xf>
    <xf numFmtId="0" fontId="11" fillId="0" borderId="4" xfId="0" applyFont="1" applyBorder="1" applyAlignment="1">
      <alignment horizontal="left" vertical="top"/>
    </xf>
    <xf numFmtId="171" fontId="18" fillId="0" borderId="2" xfId="1" applyNumberFormat="1" applyFont="1" applyBorder="1" applyAlignment="1">
      <alignment horizontal="center" vertical="center"/>
    </xf>
    <xf numFmtId="171" fontId="18" fillId="2" borderId="4" xfId="1" applyNumberFormat="1" applyFont="1" applyFill="1" applyBorder="1" applyAlignment="1">
      <alignment horizontal="center" vertical="center"/>
    </xf>
    <xf numFmtId="0" fontId="9" fillId="0" borderId="0" xfId="0" applyFont="1" applyAlignment="1">
      <alignment horizontal="center"/>
    </xf>
    <xf numFmtId="0" fontId="24" fillId="0" borderId="0" xfId="0" applyFont="1"/>
    <xf numFmtId="164" fontId="24" fillId="0" borderId="0" xfId="1" applyFont="1"/>
    <xf numFmtId="0" fontId="25" fillId="0" borderId="0" xfId="0" applyFont="1" applyAlignment="1">
      <alignment vertical="center" wrapText="1"/>
    </xf>
    <xf numFmtId="167" fontId="25" fillId="0" borderId="0" xfId="1" applyNumberFormat="1" applyFont="1" applyBorder="1" applyAlignment="1">
      <alignment horizontal="center" vertical="center"/>
    </xf>
    <xf numFmtId="171" fontId="9" fillId="0" borderId="3" xfId="1" applyNumberFormat="1" applyFont="1" applyBorder="1" applyAlignment="1">
      <alignment horizontal="center" vertical="center"/>
    </xf>
    <xf numFmtId="171" fontId="8" fillId="0" borderId="4" xfId="1" applyNumberFormat="1" applyFont="1" applyBorder="1" applyAlignment="1">
      <alignment horizontal="center" vertical="center"/>
    </xf>
    <xf numFmtId="164" fontId="8" fillId="0" borderId="4" xfId="1" applyFont="1" applyBorder="1" applyAlignment="1">
      <alignment horizontal="center" vertical="center"/>
    </xf>
    <xf numFmtId="164" fontId="17" fillId="0" borderId="6" xfId="1" applyFont="1" applyBorder="1" applyAlignment="1">
      <alignment horizontal="center" vertical="center"/>
    </xf>
    <xf numFmtId="0" fontId="14" fillId="0" borderId="0" xfId="0" applyFont="1" applyAlignment="1">
      <alignment horizontal="left" vertical="top"/>
    </xf>
    <xf numFmtId="0" fontId="14" fillId="0" borderId="0" xfId="0" applyFont="1" applyAlignment="1">
      <alignment vertical="top"/>
    </xf>
    <xf numFmtId="14" fontId="14" fillId="0" borderId="0" xfId="0" applyNumberFormat="1" applyFont="1" applyAlignment="1">
      <alignment horizontal="center" vertical="top"/>
    </xf>
    <xf numFmtId="0" fontId="14" fillId="0" borderId="0" xfId="0" applyFont="1" applyAlignment="1">
      <alignment horizontal="center" vertical="top"/>
    </xf>
    <xf numFmtId="4" fontId="14" fillId="0" borderId="0" xfId="0" applyNumberFormat="1" applyFont="1" applyAlignment="1">
      <alignment horizontal="right" vertical="top"/>
    </xf>
    <xf numFmtId="10" fontId="16" fillId="0" borderId="15" xfId="14" applyNumberFormat="1" applyFont="1" applyBorder="1" applyAlignment="1">
      <alignment vertical="top"/>
    </xf>
    <xf numFmtId="10" fontId="11" fillId="0" borderId="9" xfId="0" applyNumberFormat="1" applyFont="1" applyBorder="1"/>
    <xf numFmtId="0" fontId="17" fillId="0" borderId="3" xfId="0" applyFont="1" applyBorder="1"/>
    <xf numFmtId="0" fontId="9" fillId="0" borderId="3" xfId="0" applyFont="1" applyBorder="1" applyAlignment="1">
      <alignment wrapText="1"/>
    </xf>
    <xf numFmtId="0" fontId="8" fillId="0" borderId="1" xfId="0" applyFont="1" applyBorder="1" applyAlignment="1">
      <alignment vertical="center"/>
    </xf>
    <xf numFmtId="0" fontId="8" fillId="0" borderId="0" xfId="0" applyFont="1" applyAlignment="1">
      <alignment horizontal="center" vertical="center"/>
    </xf>
    <xf numFmtId="0" fontId="11" fillId="0" borderId="8" xfId="0" applyFont="1" applyBorder="1" applyAlignment="1">
      <alignment horizontal="left" vertical="top"/>
    </xf>
    <xf numFmtId="171" fontId="18" fillId="0" borderId="2" xfId="1" applyNumberFormat="1" applyFont="1" applyFill="1" applyBorder="1" applyAlignment="1">
      <alignment horizontal="center" vertical="center"/>
    </xf>
    <xf numFmtId="171" fontId="18" fillId="0" borderId="3" xfId="1" applyNumberFormat="1" applyFont="1" applyFill="1" applyBorder="1" applyAlignment="1">
      <alignment horizontal="center" vertical="center"/>
    </xf>
    <xf numFmtId="171" fontId="18" fillId="0" borderId="2" xfId="1" applyNumberFormat="1" applyFont="1" applyFill="1" applyBorder="1" applyAlignment="1">
      <alignment horizontal="left" vertical="top" shrinkToFit="1"/>
    </xf>
    <xf numFmtId="0" fontId="0" fillId="0" borderId="3" xfId="0" applyBorder="1"/>
    <xf numFmtId="0" fontId="9" fillId="0" borderId="11" xfId="0" applyFont="1" applyBorder="1" applyAlignment="1">
      <alignment wrapText="1"/>
    </xf>
    <xf numFmtId="0" fontId="9" fillId="0" borderId="0" xfId="0" applyFont="1" applyAlignment="1">
      <alignment wrapText="1"/>
    </xf>
    <xf numFmtId="0" fontId="8" fillId="0" borderId="11" xfId="0" applyFont="1" applyBorder="1" applyAlignment="1">
      <alignment wrapText="1"/>
    </xf>
    <xf numFmtId="0" fontId="9" fillId="0" borderId="1" xfId="0" applyFont="1" applyBorder="1" applyAlignment="1">
      <alignment vertical="center" wrapText="1"/>
    </xf>
    <xf numFmtId="174" fontId="9" fillId="0" borderId="4" xfId="1" applyNumberFormat="1" applyFont="1" applyBorder="1"/>
    <xf numFmtId="174" fontId="8" fillId="0" borderId="1" xfId="1" applyNumberFormat="1" applyFont="1" applyBorder="1"/>
    <xf numFmtId="174" fontId="9" fillId="0" borderId="2" xfId="1" applyNumberFormat="1" applyFont="1" applyBorder="1"/>
    <xf numFmtId="174" fontId="9" fillId="0" borderId="3" xfId="1" applyNumberFormat="1" applyFont="1" applyFill="1" applyBorder="1"/>
    <xf numFmtId="174" fontId="9" fillId="0" borderId="3" xfId="1" applyNumberFormat="1" applyFont="1" applyBorder="1"/>
    <xf numFmtId="174" fontId="8" fillId="0" borderId="2" xfId="1" applyNumberFormat="1" applyFont="1" applyBorder="1"/>
    <xf numFmtId="174" fontId="8" fillId="0" borderId="1" xfId="1" applyNumberFormat="1" applyFont="1" applyBorder="1" applyAlignment="1">
      <alignment horizontal="right"/>
    </xf>
    <xf numFmtId="174" fontId="8" fillId="0" borderId="2" xfId="1" applyNumberFormat="1" applyFont="1" applyBorder="1" applyAlignment="1">
      <alignment horizontal="right"/>
    </xf>
    <xf numFmtId="174" fontId="8" fillId="0" borderId="3" xfId="1" applyNumberFormat="1" applyFont="1" applyBorder="1" applyAlignment="1">
      <alignment horizontal="right"/>
    </xf>
    <xf numFmtId="174" fontId="9" fillId="0" borderId="3" xfId="1" applyNumberFormat="1" applyFont="1" applyBorder="1" applyAlignment="1">
      <alignment horizontal="right"/>
    </xf>
    <xf numFmtId="174" fontId="8" fillId="0" borderId="2" xfId="1" applyNumberFormat="1" applyFont="1" applyBorder="1" applyAlignment="1">
      <alignment horizontal="right" vertical="center" wrapText="1"/>
    </xf>
    <xf numFmtId="174" fontId="9" fillId="0" borderId="10" xfId="1" applyNumberFormat="1" applyFont="1" applyBorder="1" applyAlignment="1">
      <alignment horizontal="right"/>
    </xf>
    <xf numFmtId="174" fontId="9" fillId="0" borderId="2" xfId="1" applyNumberFormat="1" applyFont="1" applyBorder="1" applyAlignment="1">
      <alignment horizontal="right"/>
    </xf>
    <xf numFmtId="174" fontId="8" fillId="0" borderId="8" xfId="1" applyNumberFormat="1" applyFont="1" applyBorder="1" applyAlignment="1">
      <alignment horizontal="right"/>
    </xf>
    <xf numFmtId="174" fontId="9" fillId="0" borderId="8" xfId="1" applyNumberFormat="1" applyFont="1" applyBorder="1" applyAlignment="1">
      <alignment horizontal="right"/>
    </xf>
    <xf numFmtId="174" fontId="9" fillId="0" borderId="13" xfId="1" applyNumberFormat="1" applyFont="1" applyBorder="1" applyAlignment="1">
      <alignment horizontal="right"/>
    </xf>
    <xf numFmtId="174" fontId="9" fillId="0" borderId="4" xfId="1" applyNumberFormat="1" applyFont="1" applyBorder="1" applyAlignment="1">
      <alignment horizontal="right"/>
    </xf>
    <xf numFmtId="174" fontId="8" fillId="0" borderId="1" xfId="1" applyNumberFormat="1" applyFont="1" applyBorder="1" applyAlignment="1">
      <alignment horizontal="right" vertical="center" wrapText="1"/>
    </xf>
    <xf numFmtId="174" fontId="8" fillId="0" borderId="4" xfId="1" applyNumberFormat="1" applyFont="1" applyBorder="1" applyAlignment="1">
      <alignment horizontal="right"/>
    </xf>
    <xf numFmtId="174" fontId="9" fillId="0" borderId="9" xfId="1" applyNumberFormat="1" applyFont="1" applyBorder="1" applyAlignment="1">
      <alignment horizontal="right"/>
    </xf>
    <xf numFmtId="171" fontId="9" fillId="0" borderId="0" xfId="0" applyNumberFormat="1" applyFont="1"/>
    <xf numFmtId="10" fontId="9" fillId="0" borderId="0" xfId="14" applyNumberFormat="1" applyFont="1"/>
    <xf numFmtId="171" fontId="18" fillId="0" borderId="4" xfId="1" applyNumberFormat="1" applyFont="1" applyFill="1" applyBorder="1" applyAlignment="1">
      <alignment horizontal="center" vertical="center"/>
    </xf>
    <xf numFmtId="175" fontId="19" fillId="0" borderId="1" xfId="1" applyNumberFormat="1" applyFont="1" applyBorder="1" applyAlignment="1">
      <alignment horizontal="center" vertical="center"/>
    </xf>
    <xf numFmtId="0" fontId="11" fillId="0" borderId="11" xfId="0" applyFont="1" applyBorder="1" applyAlignment="1">
      <alignment horizontal="left" vertical="top"/>
    </xf>
    <xf numFmtId="0" fontId="11" fillId="0" borderId="11" xfId="0" applyFont="1" applyBorder="1" applyAlignment="1">
      <alignment vertical="top"/>
    </xf>
    <xf numFmtId="14" fontId="11" fillId="0" borderId="11" xfId="0" applyNumberFormat="1" applyFont="1" applyBorder="1" applyAlignment="1">
      <alignment horizontal="center" vertical="top"/>
    </xf>
    <xf numFmtId="0" fontId="11" fillId="0" borderId="11" xfId="0" applyFont="1" applyBorder="1" applyAlignment="1">
      <alignment horizontal="center" vertical="top"/>
    </xf>
    <xf numFmtId="4" fontId="11" fillId="0" borderId="11" xfId="0" applyNumberFormat="1" applyFont="1" applyBorder="1" applyAlignment="1">
      <alignment horizontal="right" vertical="top"/>
    </xf>
    <xf numFmtId="10" fontId="11" fillId="0" borderId="12" xfId="14" applyNumberFormat="1" applyFont="1" applyFill="1" applyBorder="1" applyAlignment="1" applyProtection="1">
      <alignment vertical="top"/>
    </xf>
    <xf numFmtId="0" fontId="11" fillId="0" borderId="0" xfId="0" applyFont="1" applyAlignment="1">
      <alignment horizontal="left" vertical="top"/>
    </xf>
    <xf numFmtId="0" fontId="11" fillId="0" borderId="0" xfId="0" applyFont="1" applyAlignment="1">
      <alignment vertical="top"/>
    </xf>
    <xf numFmtId="14" fontId="11" fillId="0" borderId="0" xfId="0" applyNumberFormat="1" applyFont="1" applyAlignment="1">
      <alignment horizontal="center" vertical="top"/>
    </xf>
    <xf numFmtId="0" fontId="11" fillId="0" borderId="0" xfId="0" applyFont="1" applyAlignment="1">
      <alignment horizontal="center" vertical="top"/>
    </xf>
    <xf numFmtId="4" fontId="11" fillId="0" borderId="0" xfId="0" applyNumberFormat="1" applyFont="1" applyAlignment="1">
      <alignment horizontal="right" vertical="top"/>
    </xf>
    <xf numFmtId="10" fontId="11" fillId="0" borderId="9" xfId="14" applyNumberFormat="1" applyFont="1" applyFill="1" applyBorder="1" applyAlignment="1" applyProtection="1">
      <alignment vertical="top"/>
    </xf>
    <xf numFmtId="171" fontId="8" fillId="0" borderId="0" xfId="1" applyNumberFormat="1" applyFont="1"/>
    <xf numFmtId="0" fontId="11" fillId="0" borderId="0" xfId="0" applyFont="1" applyAlignment="1">
      <alignment horizontal="left" vertical="center" wrapText="1"/>
    </xf>
    <xf numFmtId="0" fontId="9" fillId="0" borderId="0" xfId="0" applyFont="1" applyAlignment="1">
      <alignment horizontal="left" vertical="center" wrapText="1"/>
    </xf>
    <xf numFmtId="0" fontId="8" fillId="0" borderId="0" xfId="0" applyFont="1" applyAlignment="1">
      <alignment horizontal="left" wrapText="1"/>
    </xf>
    <xf numFmtId="0" fontId="9" fillId="0" borderId="0" xfId="0" applyFont="1" applyAlignment="1">
      <alignment horizontal="left" wrapText="1"/>
    </xf>
    <xf numFmtId="0" fontId="9" fillId="0" borderId="0" xfId="0" applyFont="1" applyAlignment="1">
      <alignment horizontal="left" vertical="top"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left"/>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9" fillId="0" borderId="10" xfId="0" applyFont="1" applyBorder="1" applyAlignment="1">
      <alignment horizontal="left" vertical="center"/>
    </xf>
    <xf numFmtId="0" fontId="9" fillId="0" borderId="12" xfId="0" applyFont="1" applyBorder="1" applyAlignment="1">
      <alignment horizontal="left" vertical="center"/>
    </xf>
    <xf numFmtId="0" fontId="12" fillId="0" borderId="14" xfId="2" applyFont="1" applyBorder="1" applyAlignment="1">
      <alignment horizontal="left" vertical="center" wrapText="1"/>
    </xf>
    <xf numFmtId="0" fontId="8" fillId="3" borderId="0" xfId="0" applyFont="1" applyFill="1" applyAlignment="1">
      <alignment horizontal="center"/>
    </xf>
    <xf numFmtId="0" fontId="17" fillId="0" borderId="0" xfId="0" applyFont="1" applyAlignment="1">
      <alignment horizontal="center" wrapText="1"/>
    </xf>
    <xf numFmtId="0" fontId="8" fillId="0" borderId="0" xfId="0" applyFont="1" applyAlignment="1">
      <alignment horizontal="left" vertical="center" wrapText="1"/>
    </xf>
    <xf numFmtId="0" fontId="17" fillId="0" borderId="0" xfId="0" applyFont="1" applyAlignment="1">
      <alignment horizontal="center"/>
    </xf>
    <xf numFmtId="0" fontId="8" fillId="0" borderId="0" xfId="0" applyFont="1" applyAlignment="1">
      <alignment horizontal="center"/>
    </xf>
    <xf numFmtId="0" fontId="21" fillId="0" borderId="0" xfId="0" applyFont="1" applyAlignment="1">
      <alignment horizontal="left"/>
    </xf>
    <xf numFmtId="0" fontId="8" fillId="0" borderId="2" xfId="0" applyFont="1" applyBorder="1" applyAlignment="1">
      <alignment horizontal="left" wrapText="1"/>
    </xf>
    <xf numFmtId="0" fontId="8" fillId="0" borderId="4" xfId="0" applyFont="1" applyBorder="1" applyAlignment="1">
      <alignment horizontal="left" wrapText="1"/>
    </xf>
    <xf numFmtId="174" fontId="8" fillId="0" borderId="2" xfId="1" applyNumberFormat="1" applyFont="1" applyBorder="1" applyAlignment="1">
      <alignment horizontal="center"/>
    </xf>
    <xf numFmtId="174" fontId="8" fillId="0" borderId="4" xfId="1" applyNumberFormat="1" applyFont="1" applyBorder="1" applyAlignment="1">
      <alignment horizontal="center"/>
    </xf>
    <xf numFmtId="175" fontId="18" fillId="0" borderId="4" xfId="1" applyNumberFormat="1" applyFont="1" applyBorder="1" applyAlignment="1">
      <alignment horizontal="center" vertical="center"/>
    </xf>
    <xf numFmtId="171" fontId="9" fillId="0" borderId="9" xfId="1" applyNumberFormat="1" applyFont="1" applyBorder="1" applyAlignment="1">
      <alignment horizontal="center" vertical="center"/>
    </xf>
    <xf numFmtId="171" fontId="9" fillId="0" borderId="15" xfId="1" applyNumberFormat="1" applyFont="1" applyBorder="1" applyAlignment="1">
      <alignment horizontal="center" vertical="center"/>
    </xf>
  </cellXfs>
  <cellStyles count="15">
    <cellStyle name="Hipervínculo" xfId="9" builtinId="8"/>
    <cellStyle name="Millares [0]" xfId="1" builtinId="6"/>
    <cellStyle name="Millares [0] 2" xfId="3" xr:uid="{CA1E6C81-B413-441C-A440-8F99D266C71F}"/>
    <cellStyle name="Millares [0] 2 2" xfId="11" xr:uid="{F6C61A4A-3F11-4A28-997B-5CF9C9DEEBCB}"/>
    <cellStyle name="Millares [0] 3" xfId="13" xr:uid="{9F6FEC5E-DD8B-4F42-B366-1D02AD950CFB}"/>
    <cellStyle name="Millares [0] 4" xfId="10" xr:uid="{BC02C6DC-4991-44A8-9F9B-F83BD496C74C}"/>
    <cellStyle name="Millares 2" xfId="7" xr:uid="{C7B6F4A7-0D07-4EBA-9738-8E1BDD7BAD6E}"/>
    <cellStyle name="Millares 2 2" xfId="12" xr:uid="{36476440-0812-42B0-8D8E-ECBF0B155286}"/>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Porcentaje" xfId="14" builtinId="5"/>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84725-A22E-4417-B8DE-6025655D03C1}">
  <sheetPr>
    <tabColor theme="9" tint="0.39997558519241921"/>
  </sheetPr>
  <dimension ref="A1:G32"/>
  <sheetViews>
    <sheetView showGridLines="0" zoomScaleNormal="100" workbookViewId="0">
      <selection activeCell="C20" sqref="C20"/>
    </sheetView>
  </sheetViews>
  <sheetFormatPr baseColWidth="10" defaultColWidth="9.109375" defaultRowHeight="14.4"/>
  <cols>
    <col min="1" max="1" width="3.5546875" style="1" customWidth="1"/>
    <col min="2" max="2" width="63.33203125" style="1" customWidth="1"/>
    <col min="3" max="4" width="19.44140625" style="1" customWidth="1"/>
    <col min="5" max="5" width="3.5546875" style="1" customWidth="1"/>
    <col min="6" max="6" width="17.5546875" style="1" bestFit="1" customWidth="1"/>
    <col min="7" max="7" width="16.6640625" style="1" bestFit="1" customWidth="1"/>
    <col min="8" max="16384" width="9.109375" style="1"/>
  </cols>
  <sheetData>
    <row r="1" spans="1:7">
      <c r="A1" s="30"/>
    </row>
    <row r="2" spans="1:7">
      <c r="B2" s="252" t="s">
        <v>49</v>
      </c>
      <c r="C2" s="252"/>
      <c r="D2" s="252"/>
    </row>
    <row r="3" spans="1:7">
      <c r="B3" s="255" t="s">
        <v>38</v>
      </c>
      <c r="C3" s="255"/>
      <c r="D3" s="255"/>
    </row>
    <row r="4" spans="1:7">
      <c r="B4" s="256" t="s">
        <v>172</v>
      </c>
      <c r="C4" s="256"/>
      <c r="D4" s="256"/>
    </row>
    <row r="5" spans="1:7">
      <c r="B5" s="256" t="s">
        <v>47</v>
      </c>
      <c r="C5" s="256"/>
      <c r="D5" s="256"/>
    </row>
    <row r="7" spans="1:7">
      <c r="B7" s="111" t="s">
        <v>0</v>
      </c>
      <c r="C7" s="112">
        <v>46112</v>
      </c>
      <c r="D7" s="113">
        <v>45747</v>
      </c>
    </row>
    <row r="8" spans="1:7">
      <c r="B8" s="119" t="s">
        <v>132</v>
      </c>
      <c r="C8" s="168">
        <v>828324.49000000162</v>
      </c>
      <c r="D8" s="191">
        <v>1085331.28</v>
      </c>
    </row>
    <row r="9" spans="1:7">
      <c r="B9" s="194" t="s">
        <v>159</v>
      </c>
      <c r="C9" s="142">
        <v>14532237.48</v>
      </c>
      <c r="D9" s="192">
        <v>11565590.73</v>
      </c>
      <c r="F9" s="144"/>
      <c r="G9" s="144"/>
    </row>
    <row r="10" spans="1:7">
      <c r="B10" s="73" t="s">
        <v>131</v>
      </c>
      <c r="C10" s="142">
        <v>715534.25</v>
      </c>
      <c r="D10" s="164">
        <v>359634.5</v>
      </c>
    </row>
    <row r="11" spans="1:7">
      <c r="B11" s="162" t="s">
        <v>160</v>
      </c>
      <c r="C11" s="114">
        <v>0</v>
      </c>
      <c r="D11" s="192">
        <v>0</v>
      </c>
      <c r="G11" s="135"/>
    </row>
    <row r="12" spans="1:7">
      <c r="B12" s="162" t="s">
        <v>161</v>
      </c>
      <c r="C12" s="114">
        <v>15097.46</v>
      </c>
      <c r="D12" s="192">
        <v>42288.660000000033</v>
      </c>
      <c r="F12" s="219"/>
      <c r="G12" s="135"/>
    </row>
    <row r="13" spans="1:7">
      <c r="B13" s="162" t="s">
        <v>162</v>
      </c>
      <c r="C13" s="114">
        <v>203229.91</v>
      </c>
      <c r="D13" s="192">
        <v>70761.5</v>
      </c>
    </row>
    <row r="14" spans="1:7">
      <c r="B14" s="74"/>
      <c r="C14" s="169"/>
      <c r="D14" s="221"/>
    </row>
    <row r="15" spans="1:7">
      <c r="B15" s="116" t="s">
        <v>1</v>
      </c>
      <c r="C15" s="158">
        <f>SUM(C8:C14)</f>
        <v>16294423.590000004</v>
      </c>
      <c r="D15" s="158">
        <f>SUM(D8:D14)</f>
        <v>13123606.67</v>
      </c>
      <c r="F15" s="144"/>
      <c r="G15" s="219"/>
    </row>
    <row r="16" spans="1:7">
      <c r="B16" s="155" t="s">
        <v>2</v>
      </c>
      <c r="C16" s="159"/>
      <c r="D16" s="161"/>
    </row>
    <row r="17" spans="2:7">
      <c r="B17" s="156" t="s">
        <v>138</v>
      </c>
      <c r="C17" s="160">
        <v>296695.48</v>
      </c>
      <c r="D17" s="115">
        <v>255533.61</v>
      </c>
    </row>
    <row r="18" spans="2:7">
      <c r="B18" s="157" t="s">
        <v>139</v>
      </c>
      <c r="C18" s="160">
        <v>16645.589999999982</v>
      </c>
      <c r="D18" s="115">
        <v>12204.739999999976</v>
      </c>
    </row>
    <row r="19" spans="2:7">
      <c r="B19" s="163" t="s">
        <v>140</v>
      </c>
      <c r="C19" s="160">
        <v>865116.97</v>
      </c>
      <c r="D19" s="115">
        <v>723035.6</v>
      </c>
    </row>
    <row r="20" spans="2:7">
      <c r="B20" s="156" t="s">
        <v>141</v>
      </c>
      <c r="C20" s="160">
        <v>308.73</v>
      </c>
      <c r="D20" s="115">
        <v>2000000</v>
      </c>
    </row>
    <row r="21" spans="2:7">
      <c r="B21" s="117" t="s">
        <v>37</v>
      </c>
      <c r="C21" s="118">
        <f>SUM(C17:C20)</f>
        <v>1178766.77</v>
      </c>
      <c r="D21" s="118">
        <f>SUM(D17:D20)</f>
        <v>2990773.95</v>
      </c>
      <c r="F21" s="144"/>
      <c r="G21" s="144"/>
    </row>
    <row r="22" spans="2:7">
      <c r="B22" s="117" t="s">
        <v>3</v>
      </c>
      <c r="C22" s="120">
        <f>+C15-C21</f>
        <v>15115656.820000004</v>
      </c>
      <c r="D22" s="120">
        <f>+D15-D21</f>
        <v>10132832.719999999</v>
      </c>
      <c r="E22" s="90"/>
      <c r="F22" s="103"/>
      <c r="G22" s="135"/>
    </row>
    <row r="23" spans="2:7">
      <c r="B23" s="117" t="s">
        <v>4</v>
      </c>
      <c r="C23" s="118">
        <v>592</v>
      </c>
      <c r="D23" s="118">
        <v>399</v>
      </c>
    </row>
    <row r="24" spans="2:7">
      <c r="B24" s="117" t="s">
        <v>5</v>
      </c>
      <c r="C24" s="222">
        <f>+C22/C23</f>
        <v>25533.204087837843</v>
      </c>
      <c r="D24" s="222">
        <f>+D22/D23</f>
        <v>25395.570726817041</v>
      </c>
    </row>
    <row r="25" spans="2:7">
      <c r="C25" s="144"/>
      <c r="D25" s="144"/>
    </row>
    <row r="26" spans="2:7">
      <c r="B26" s="101" t="s">
        <v>152</v>
      </c>
      <c r="C26" s="101"/>
    </row>
    <row r="27" spans="2:7">
      <c r="B27" s="52"/>
      <c r="C27" s="121"/>
      <c r="D27" s="101"/>
      <c r="E27" s="102"/>
    </row>
    <row r="28" spans="2:7">
      <c r="C28" s="103"/>
      <c r="D28" s="102"/>
      <c r="E28" s="103"/>
    </row>
    <row r="29" spans="2:7">
      <c r="C29" s="103"/>
      <c r="D29" s="103"/>
      <c r="E29" s="90"/>
    </row>
    <row r="30" spans="2:7">
      <c r="C30" s="122"/>
      <c r="D30" s="103"/>
    </row>
    <row r="31" spans="2:7">
      <c r="C31" s="123"/>
      <c r="D31" s="122"/>
    </row>
    <row r="32" spans="2:7">
      <c r="D32" s="123"/>
    </row>
  </sheetData>
  <mergeCells count="4">
    <mergeCell ref="B2:D2"/>
    <mergeCell ref="B3:D3"/>
    <mergeCell ref="B4:D4"/>
    <mergeCell ref="B5:D5"/>
  </mergeCells>
  <pageMargins left="0.7" right="0.7" top="0.75" bottom="0.75" header="0.3" footer="0.3"/>
  <pageSetup paperSize="9" orientation="portrait" r:id="rId1"/>
  <ignoredErrors>
    <ignoredError sqref="C15:D1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C5C0E-A733-4600-9C7C-D5B95AC6504C}">
  <sheetPr>
    <tabColor theme="9" tint="0.39997558519241921"/>
  </sheetPr>
  <dimension ref="A1:G24"/>
  <sheetViews>
    <sheetView showGridLines="0" zoomScaleNormal="100" workbookViewId="0">
      <selection activeCell="C27" sqref="C27"/>
    </sheetView>
  </sheetViews>
  <sheetFormatPr baseColWidth="10" defaultColWidth="11.44140625" defaultRowHeight="14.4"/>
  <cols>
    <col min="1" max="1" width="3.5546875" style="1" customWidth="1"/>
    <col min="2" max="2" width="52.6640625" style="1" customWidth="1"/>
    <col min="3" max="4" width="18.6640625" style="1" customWidth="1"/>
    <col min="5" max="5" width="3.5546875" style="1" customWidth="1"/>
    <col min="6" max="6" width="14.109375" style="1" bestFit="1" customWidth="1"/>
    <col min="7" max="7" width="12.88671875" style="1" bestFit="1" customWidth="1"/>
    <col min="8" max="16384" width="11.44140625" style="1"/>
  </cols>
  <sheetData>
    <row r="1" spans="1:7">
      <c r="A1" s="30"/>
    </row>
    <row r="2" spans="1:7">
      <c r="B2" s="252" t="s">
        <v>49</v>
      </c>
      <c r="C2" s="252"/>
      <c r="D2" s="252"/>
    </row>
    <row r="3" spans="1:7">
      <c r="B3" s="255" t="s">
        <v>39</v>
      </c>
      <c r="C3" s="255"/>
      <c r="D3" s="255"/>
    </row>
    <row r="4" spans="1:7">
      <c r="B4" s="256" t="str">
        <f>+EAN!B4</f>
        <v>Correspondiente al 31/03/2026 con cifras comparativas al 31/03/2025</v>
      </c>
      <c r="C4" s="256"/>
      <c r="D4" s="256"/>
    </row>
    <row r="5" spans="1:7">
      <c r="B5" s="256" t="s">
        <v>47</v>
      </c>
      <c r="C5" s="256"/>
      <c r="D5" s="256"/>
    </row>
    <row r="7" spans="1:7" s="52" customFormat="1">
      <c r="B7" s="104" t="s">
        <v>6</v>
      </c>
      <c r="C7" s="112">
        <f>+EAN!C7</f>
        <v>46112</v>
      </c>
      <c r="D7" s="112">
        <f>+EAN!D7</f>
        <v>45747</v>
      </c>
    </row>
    <row r="8" spans="1:7">
      <c r="B8" s="73" t="s">
        <v>100</v>
      </c>
      <c r="C8" s="82">
        <v>354583.3</v>
      </c>
      <c r="D8" s="82">
        <v>219401.41</v>
      </c>
    </row>
    <row r="9" spans="1:7">
      <c r="B9" s="73" t="s">
        <v>142</v>
      </c>
      <c r="C9" s="84">
        <v>8871.57</v>
      </c>
      <c r="D9" s="84">
        <v>0</v>
      </c>
    </row>
    <row r="10" spans="1:7">
      <c r="B10" s="73" t="s">
        <v>133</v>
      </c>
      <c r="C10" s="84">
        <v>10260.5</v>
      </c>
      <c r="D10" s="84">
        <v>2601.5</v>
      </c>
    </row>
    <row r="11" spans="1:7" s="52" customFormat="1">
      <c r="B11" s="96" t="s">
        <v>7</v>
      </c>
      <c r="C11" s="86">
        <f>SUM(C8:C10)</f>
        <v>373715.37</v>
      </c>
      <c r="D11" s="86">
        <f>SUM(D8:D10)</f>
        <v>222002.91</v>
      </c>
      <c r="F11" s="235"/>
      <c r="G11" s="235"/>
    </row>
    <row r="12" spans="1:7" s="52" customFormat="1">
      <c r="B12" s="75" t="s">
        <v>8</v>
      </c>
      <c r="C12" s="110"/>
      <c r="D12" s="110"/>
    </row>
    <row r="13" spans="1:7">
      <c r="B13" s="72" t="s">
        <v>134</v>
      </c>
      <c r="C13" s="82">
        <v>48561.62</v>
      </c>
      <c r="D13" s="82">
        <v>30442.730000000007</v>
      </c>
    </row>
    <row r="14" spans="1:7">
      <c r="B14" s="76" t="s">
        <v>135</v>
      </c>
      <c r="C14" s="84">
        <v>11080.29</v>
      </c>
      <c r="D14" s="84">
        <v>9943.1299999999992</v>
      </c>
    </row>
    <row r="15" spans="1:7">
      <c r="B15" s="76" t="s">
        <v>151</v>
      </c>
      <c r="C15" s="84">
        <v>7.94</v>
      </c>
      <c r="D15" s="84">
        <v>5638.76</v>
      </c>
    </row>
    <row r="16" spans="1:7">
      <c r="B16" s="76" t="s">
        <v>101</v>
      </c>
      <c r="C16" s="84">
        <v>5452</v>
      </c>
      <c r="D16" s="84">
        <v>24037</v>
      </c>
    </row>
    <row r="17" spans="2:7">
      <c r="B17" s="76" t="s">
        <v>102</v>
      </c>
      <c r="C17" s="84">
        <v>4524.84</v>
      </c>
      <c r="D17" s="84">
        <v>3917.17</v>
      </c>
    </row>
    <row r="18" spans="2:7">
      <c r="B18" s="73" t="s">
        <v>147</v>
      </c>
      <c r="C18" s="85">
        <v>6297.82</v>
      </c>
      <c r="D18" s="84">
        <v>2802.16</v>
      </c>
      <c r="F18" s="135"/>
    </row>
    <row r="19" spans="2:7" s="52" customFormat="1">
      <c r="B19" s="96" t="s">
        <v>10</v>
      </c>
      <c r="C19" s="86">
        <f>SUM(C13:C18)</f>
        <v>75924.510000000009</v>
      </c>
      <c r="D19" s="86">
        <f>SUM(D13:D18)</f>
        <v>76780.950000000012</v>
      </c>
      <c r="F19" s="235"/>
      <c r="G19" s="235"/>
    </row>
    <row r="20" spans="2:7" s="52" customFormat="1">
      <c r="B20" s="96" t="s">
        <v>11</v>
      </c>
      <c r="C20" s="86">
        <f>+C11-C19</f>
        <v>297790.86</v>
      </c>
      <c r="D20" s="86">
        <f>+D11-D19</f>
        <v>145221.96</v>
      </c>
    </row>
    <row r="22" spans="2:7">
      <c r="B22" s="101" t="s">
        <v>152</v>
      </c>
      <c r="C22" s="101"/>
      <c r="D22" s="135"/>
    </row>
    <row r="23" spans="2:7">
      <c r="C23" s="102"/>
    </row>
    <row r="24" spans="2:7">
      <c r="C24" s="102"/>
    </row>
  </sheetData>
  <sortState xmlns:xlrd2="http://schemas.microsoft.com/office/spreadsheetml/2017/richdata2" ref="B8:D10">
    <sortCondition descending="1" ref="C8:C10"/>
  </sortState>
  <mergeCells count="4">
    <mergeCell ref="B2:D2"/>
    <mergeCell ref="B3:D3"/>
    <mergeCell ref="B4:D4"/>
    <mergeCell ref="B5:D5"/>
  </mergeCells>
  <pageMargins left="0.7" right="0.7" top="0.75" bottom="0.75" header="0.3" footer="0.3"/>
  <pageSetup paperSize="5" orientation="portrait" r:id="rId1"/>
  <ignoredErrors>
    <ignoredError sqref="C11:D1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99475-722F-4BC9-8D14-E214482BA51E}">
  <sheetPr>
    <tabColor theme="9" tint="0.39997558519241921"/>
  </sheetPr>
  <dimension ref="A1:J22"/>
  <sheetViews>
    <sheetView showGridLines="0" zoomScale="130" zoomScaleNormal="130" workbookViewId="0">
      <selection activeCell="D12" sqref="D12"/>
    </sheetView>
  </sheetViews>
  <sheetFormatPr baseColWidth="10" defaultColWidth="11.44140625" defaultRowHeight="14.4"/>
  <cols>
    <col min="1" max="1" width="3.5546875" style="1" customWidth="1"/>
    <col min="2" max="2" width="30.88671875" style="1" customWidth="1"/>
    <col min="3" max="4" width="20" style="1" customWidth="1"/>
    <col min="5" max="5" width="21.109375" style="1" bestFit="1" customWidth="1"/>
    <col min="6" max="6" width="3.5546875" style="1" customWidth="1"/>
    <col min="7" max="16384" width="11.44140625" style="1"/>
  </cols>
  <sheetData>
    <row r="1" spans="1:10">
      <c r="A1" s="30"/>
    </row>
    <row r="2" spans="1:10">
      <c r="B2" s="252" t="s">
        <v>49</v>
      </c>
      <c r="C2" s="252"/>
      <c r="D2" s="252"/>
      <c r="E2" s="252"/>
    </row>
    <row r="3" spans="1:10">
      <c r="B3" s="255" t="s">
        <v>40</v>
      </c>
      <c r="C3" s="255"/>
      <c r="D3" s="255"/>
      <c r="E3" s="255"/>
    </row>
    <row r="4" spans="1:10">
      <c r="B4" s="256" t="s">
        <v>173</v>
      </c>
      <c r="C4" s="256"/>
      <c r="D4" s="256"/>
      <c r="E4" s="256"/>
    </row>
    <row r="5" spans="1:10">
      <c r="B5" s="256" t="s">
        <v>47</v>
      </c>
      <c r="C5" s="256"/>
      <c r="D5" s="256"/>
      <c r="E5" s="256"/>
    </row>
    <row r="7" spans="1:10">
      <c r="B7" s="104" t="s">
        <v>12</v>
      </c>
      <c r="C7" s="104" t="s">
        <v>13</v>
      </c>
      <c r="D7" s="104" t="s">
        <v>14</v>
      </c>
      <c r="E7" s="105">
        <v>46022</v>
      </c>
    </row>
    <row r="8" spans="1:10">
      <c r="B8" s="96" t="s">
        <v>15</v>
      </c>
      <c r="C8" s="200">
        <v>14047592.49</v>
      </c>
      <c r="D8" s="200">
        <v>770273.47</v>
      </c>
      <c r="E8" s="200">
        <f>+C8+D8</f>
        <v>14817865.960000001</v>
      </c>
      <c r="G8" s="106"/>
      <c r="H8" s="106"/>
      <c r="I8" s="106"/>
      <c r="J8" s="107"/>
    </row>
    <row r="9" spans="1:10">
      <c r="B9" s="108" t="s">
        <v>115</v>
      </c>
      <c r="C9" s="201">
        <f>+D8</f>
        <v>770273.47</v>
      </c>
      <c r="D9" s="201">
        <f>-D8</f>
        <v>-770273.47</v>
      </c>
      <c r="E9" s="201">
        <f>SUM(C9:D9)</f>
        <v>0</v>
      </c>
    </row>
    <row r="10" spans="1:10">
      <c r="B10" s="73" t="s">
        <v>16</v>
      </c>
      <c r="C10" s="202">
        <v>0</v>
      </c>
      <c r="D10" s="203">
        <v>0</v>
      </c>
      <c r="E10" s="203">
        <f t="shared" ref="E10:E12" si="0">SUM(C10:D10)</f>
        <v>0</v>
      </c>
    </row>
    <row r="11" spans="1:10">
      <c r="B11" s="73" t="s">
        <v>75</v>
      </c>
      <c r="C11" s="202">
        <v>0</v>
      </c>
      <c r="D11" s="203">
        <v>0</v>
      </c>
      <c r="E11" s="203">
        <f t="shared" si="0"/>
        <v>0</v>
      </c>
    </row>
    <row r="12" spans="1:10">
      <c r="B12" s="109" t="s">
        <v>17</v>
      </c>
      <c r="C12" s="199">
        <v>0</v>
      </c>
      <c r="D12" s="199">
        <f>+EIE!C20</f>
        <v>297790.86</v>
      </c>
      <c r="E12" s="199">
        <f t="shared" si="0"/>
        <v>297790.86</v>
      </c>
    </row>
    <row r="13" spans="1:10">
      <c r="B13" s="258" t="s">
        <v>18</v>
      </c>
      <c r="C13" s="260">
        <f>SUM(C8:C12)</f>
        <v>14817865.960000001</v>
      </c>
      <c r="D13" s="260">
        <f>SUM(D8:D12)</f>
        <v>297790.86</v>
      </c>
      <c r="E13" s="204" t="s">
        <v>109</v>
      </c>
    </row>
    <row r="14" spans="1:10">
      <c r="B14" s="259"/>
      <c r="C14" s="261"/>
      <c r="D14" s="261"/>
      <c r="E14" s="200">
        <f>+C13+D13</f>
        <v>15115656.82</v>
      </c>
    </row>
    <row r="16" spans="1:10">
      <c r="B16" s="257" t="s">
        <v>152</v>
      </c>
      <c r="C16" s="257"/>
      <c r="D16" s="257"/>
      <c r="E16" s="257"/>
    </row>
    <row r="17" spans="3:5">
      <c r="D17" s="102"/>
      <c r="E17" s="102"/>
    </row>
    <row r="18" spans="3:5">
      <c r="D18" s="102"/>
    </row>
    <row r="19" spans="3:5">
      <c r="C19" s="103"/>
    </row>
    <row r="20" spans="3:5">
      <c r="C20" s="103"/>
      <c r="E20" s="135"/>
    </row>
    <row r="21" spans="3:5">
      <c r="C21" s="103"/>
    </row>
    <row r="22" spans="3:5">
      <c r="C22" s="102"/>
      <c r="D22" s="102"/>
    </row>
  </sheetData>
  <mergeCells count="8">
    <mergeCell ref="B2:E2"/>
    <mergeCell ref="B3:E3"/>
    <mergeCell ref="B4:E4"/>
    <mergeCell ref="B5:E5"/>
    <mergeCell ref="B16:E16"/>
    <mergeCell ref="B13:B14"/>
    <mergeCell ref="C13:C14"/>
    <mergeCell ref="D13:D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DB50-65C0-426D-A01D-F1411BABFB4E}">
  <sheetPr>
    <tabColor theme="9" tint="0.39997558519241921"/>
  </sheetPr>
  <dimension ref="A1:E31"/>
  <sheetViews>
    <sheetView showGridLines="0" topLeftCell="A13" zoomScale="115" zoomScaleNormal="115" workbookViewId="0">
      <selection activeCell="D29" sqref="D29"/>
    </sheetView>
  </sheetViews>
  <sheetFormatPr baseColWidth="10" defaultColWidth="11.44140625" defaultRowHeight="14.4"/>
  <cols>
    <col min="1" max="1" width="3.5546875" style="1" customWidth="1"/>
    <col min="2" max="2" width="59" style="1" customWidth="1"/>
    <col min="3" max="3" width="18.6640625" style="1" customWidth="1"/>
    <col min="4" max="4" width="20.6640625" style="144" bestFit="1" customWidth="1"/>
    <col min="5" max="5" width="3.5546875" style="1" customWidth="1"/>
    <col min="6" max="16384" width="11.44140625" style="1"/>
  </cols>
  <sheetData>
    <row r="1" spans="1:5">
      <c r="A1" s="30"/>
    </row>
    <row r="2" spans="1:5">
      <c r="B2" s="252" t="s">
        <v>49</v>
      </c>
      <c r="C2" s="252"/>
      <c r="D2" s="252"/>
    </row>
    <row r="3" spans="1:5">
      <c r="B3" s="255" t="s">
        <v>41</v>
      </c>
      <c r="C3" s="255"/>
      <c r="D3" s="255"/>
    </row>
    <row r="4" spans="1:5">
      <c r="B4" s="256" t="str">
        <f>+EIE!B4</f>
        <v>Correspondiente al 31/03/2026 con cifras comparativas al 31/03/2025</v>
      </c>
      <c r="C4" s="256"/>
      <c r="D4" s="256"/>
      <c r="E4" s="256"/>
    </row>
    <row r="5" spans="1:5">
      <c r="B5" s="256" t="s">
        <v>47</v>
      </c>
      <c r="C5" s="256"/>
      <c r="D5" s="256"/>
    </row>
    <row r="7" spans="1:5" s="52" customFormat="1">
      <c r="B7" s="35" t="s">
        <v>19</v>
      </c>
      <c r="C7" s="36">
        <f>+EIE!C7</f>
        <v>46112</v>
      </c>
      <c r="D7" s="36">
        <f>+EIE!D7</f>
        <v>45747</v>
      </c>
    </row>
    <row r="8" spans="1:5" s="52" customFormat="1">
      <c r="B8" s="96" t="s">
        <v>27</v>
      </c>
      <c r="C8" s="205">
        <v>1183781.8100000008</v>
      </c>
      <c r="D8" s="205">
        <v>971359.94000000041</v>
      </c>
    </row>
    <row r="9" spans="1:5" s="52" customFormat="1">
      <c r="B9" s="97" t="s">
        <v>20</v>
      </c>
      <c r="C9" s="206"/>
      <c r="D9" s="206"/>
    </row>
    <row r="10" spans="1:5" s="52" customFormat="1">
      <c r="B10" s="97" t="s">
        <v>21</v>
      </c>
      <c r="C10" s="207"/>
      <c r="D10" s="207"/>
    </row>
    <row r="11" spans="1:5">
      <c r="B11" s="76" t="s">
        <v>89</v>
      </c>
      <c r="C11" s="208">
        <v>366476.58</v>
      </c>
      <c r="D11" s="208">
        <v>227268.11999999994</v>
      </c>
    </row>
    <row r="12" spans="1:5">
      <c r="B12" s="76" t="s">
        <v>90</v>
      </c>
      <c r="C12" s="208">
        <v>-99144.300000000017</v>
      </c>
      <c r="D12" s="208">
        <v>-159263.34999999998</v>
      </c>
    </row>
    <row r="13" spans="1:5">
      <c r="B13" s="76" t="s">
        <v>91</v>
      </c>
      <c r="C13" s="208"/>
      <c r="D13" s="208"/>
    </row>
    <row r="14" spans="1:5">
      <c r="B14" s="76" t="s">
        <v>92</v>
      </c>
      <c r="C14" s="208">
        <v>157492.8400000002</v>
      </c>
      <c r="D14" s="208">
        <v>-1330322</v>
      </c>
    </row>
    <row r="15" spans="1:5">
      <c r="B15" s="76" t="s">
        <v>93</v>
      </c>
      <c r="C15" s="208">
        <v>-790600.00999999978</v>
      </c>
      <c r="D15" s="208"/>
    </row>
    <row r="16" spans="1:5">
      <c r="B16" s="76" t="s">
        <v>94</v>
      </c>
      <c r="C16" s="208">
        <v>39373.209999999963</v>
      </c>
      <c r="D16" s="208"/>
    </row>
    <row r="17" spans="2:4" s="52" customFormat="1">
      <c r="B17" s="98" t="s">
        <v>22</v>
      </c>
      <c r="C17" s="207"/>
      <c r="D17" s="207"/>
    </row>
    <row r="18" spans="2:4">
      <c r="B18" s="76" t="s">
        <v>28</v>
      </c>
      <c r="C18" s="208">
        <v>-47114.489999999983</v>
      </c>
      <c r="D18" s="208">
        <v>-27702.060000000009</v>
      </c>
    </row>
    <row r="19" spans="2:4" s="33" customFormat="1">
      <c r="B19" s="99" t="s">
        <v>23</v>
      </c>
      <c r="C19" s="209">
        <f>SUM(C11:C18)</f>
        <v>-373516.16999999958</v>
      </c>
      <c r="D19" s="209">
        <f>SUM(D9:D18)</f>
        <v>-1290019.29</v>
      </c>
    </row>
    <row r="20" spans="2:4" ht="6.75" customHeight="1">
      <c r="B20" s="72"/>
      <c r="C20" s="210">
        <v>0</v>
      </c>
      <c r="D20" s="211"/>
    </row>
    <row r="21" spans="2:4" s="52" customFormat="1">
      <c r="B21" s="186" t="s">
        <v>24</v>
      </c>
      <c r="C21" s="212"/>
      <c r="D21" s="207"/>
    </row>
    <row r="22" spans="2:4">
      <c r="B22" s="187" t="s">
        <v>75</v>
      </c>
      <c r="C22" s="213">
        <v>0</v>
      </c>
      <c r="D22" s="208">
        <v>0</v>
      </c>
    </row>
    <row r="23" spans="2:4">
      <c r="B23" s="73" t="s">
        <v>103</v>
      </c>
      <c r="C23" s="213">
        <v>-2439.820000000007</v>
      </c>
      <c r="D23" s="208">
        <v>-5638.759999999942</v>
      </c>
    </row>
    <row r="24" spans="2:4">
      <c r="B24" s="73" t="s">
        <v>16</v>
      </c>
      <c r="C24" s="213">
        <v>0</v>
      </c>
      <c r="D24" s="208">
        <v>1409629.3899999987</v>
      </c>
    </row>
    <row r="25" spans="2:4">
      <c r="B25" s="74"/>
      <c r="C25" s="214"/>
      <c r="D25" s="215"/>
    </row>
    <row r="26" spans="2:4" s="31" customFormat="1" ht="28.8">
      <c r="B26" s="100" t="s">
        <v>25</v>
      </c>
      <c r="C26" s="216">
        <f>SUM(C22:C24)</f>
        <v>-2439.820000000007</v>
      </c>
      <c r="D26" s="216">
        <f>SUM(D22:D24)</f>
        <v>1403990.6299999987</v>
      </c>
    </row>
    <row r="27" spans="2:4" ht="24.75" customHeight="1">
      <c r="B27" s="188" t="s">
        <v>136</v>
      </c>
      <c r="C27" s="217">
        <v>20498.669999999998</v>
      </c>
      <c r="D27" s="217">
        <v>0</v>
      </c>
    </row>
    <row r="28" spans="2:4" ht="6.75" customHeight="1">
      <c r="B28" s="76"/>
      <c r="C28" s="218"/>
      <c r="D28" s="218"/>
    </row>
    <row r="29" spans="2:4" s="52" customFormat="1">
      <c r="B29" s="96" t="s">
        <v>26</v>
      </c>
      <c r="C29" s="205">
        <f>+C8+C19+C26+C27</f>
        <v>828324.49000000127</v>
      </c>
      <c r="D29" s="205">
        <f>+D8+D19+D26+D27</f>
        <v>1085331.2799999991</v>
      </c>
    </row>
    <row r="31" spans="2:4">
      <c r="B31" s="257" t="s">
        <v>152</v>
      </c>
      <c r="C31" s="257"/>
      <c r="D31" s="257"/>
    </row>
  </sheetData>
  <mergeCells count="5">
    <mergeCell ref="B2:D2"/>
    <mergeCell ref="B3:D3"/>
    <mergeCell ref="B5:D5"/>
    <mergeCell ref="B31:D31"/>
    <mergeCell ref="B4:E4"/>
  </mergeCells>
  <pageMargins left="0.7" right="0.7" top="0.75" bottom="0.75" header="0.3" footer="0.3"/>
  <ignoredErrors>
    <ignoredError sqref="D19 C26"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36F5-4BA8-4607-A3AA-5C29852E00AC}">
  <sheetPr>
    <tabColor theme="9" tint="0.39997558519241921"/>
  </sheetPr>
  <dimension ref="A1:M220"/>
  <sheetViews>
    <sheetView showGridLines="0" tabSelected="1" topLeftCell="A176" zoomScaleNormal="100" workbookViewId="0">
      <selection activeCell="B188" sqref="B188:E189"/>
    </sheetView>
  </sheetViews>
  <sheetFormatPr baseColWidth="10" defaultColWidth="11.44140625" defaultRowHeight="14.4"/>
  <cols>
    <col min="1" max="1" width="3.5546875" style="1" customWidth="1"/>
    <col min="2" max="2" width="41.5546875" style="1" customWidth="1"/>
    <col min="3" max="5" width="19.33203125" style="1" customWidth="1"/>
    <col min="6" max="6" width="25" style="1" bestFit="1" customWidth="1"/>
    <col min="7" max="9" width="17.44140625" style="1" customWidth="1"/>
    <col min="10" max="10" width="13.44140625" style="1" customWidth="1"/>
    <col min="11" max="11" width="11.44140625" style="1"/>
    <col min="12" max="12" width="17.109375" style="1" bestFit="1" customWidth="1"/>
    <col min="13" max="13" width="15.44140625" style="1" bestFit="1" customWidth="1"/>
    <col min="14" max="16384" width="11.44140625" style="1"/>
  </cols>
  <sheetData>
    <row r="1" spans="1:6">
      <c r="A1" s="30"/>
    </row>
    <row r="2" spans="1:6">
      <c r="B2" s="252" t="s">
        <v>49</v>
      </c>
      <c r="C2" s="252"/>
      <c r="D2" s="252"/>
      <c r="E2" s="252"/>
      <c r="F2" s="252"/>
    </row>
    <row r="3" spans="1:6">
      <c r="B3" s="253" t="s">
        <v>42</v>
      </c>
      <c r="C3" s="253"/>
      <c r="D3" s="253"/>
      <c r="E3" s="253"/>
      <c r="F3" s="253"/>
    </row>
    <row r="4" spans="1:6">
      <c r="B4" s="238" t="s">
        <v>43</v>
      </c>
      <c r="C4" s="238"/>
      <c r="D4" s="238"/>
      <c r="E4" s="238"/>
      <c r="F4" s="238"/>
    </row>
    <row r="5" spans="1:6" ht="16.5" customHeight="1">
      <c r="B5" s="237" t="s">
        <v>83</v>
      </c>
      <c r="C5" s="237"/>
      <c r="D5" s="237"/>
      <c r="E5" s="237"/>
      <c r="F5" s="237"/>
    </row>
    <row r="6" spans="1:6">
      <c r="B6" s="237"/>
      <c r="C6" s="237"/>
      <c r="D6" s="237"/>
      <c r="E6" s="237"/>
      <c r="F6" s="237"/>
    </row>
    <row r="7" spans="1:6">
      <c r="B7" s="237"/>
      <c r="C7" s="237"/>
      <c r="D7" s="237"/>
      <c r="E7" s="237"/>
      <c r="F7" s="237"/>
    </row>
    <row r="8" spans="1:6">
      <c r="B8" s="237"/>
      <c r="C8" s="237"/>
      <c r="D8" s="237"/>
      <c r="E8" s="237"/>
      <c r="F8" s="237"/>
    </row>
    <row r="9" spans="1:6">
      <c r="B9" s="237"/>
      <c r="C9" s="237"/>
      <c r="D9" s="237"/>
      <c r="E9" s="237"/>
      <c r="F9" s="237"/>
    </row>
    <row r="10" spans="1:6">
      <c r="B10" s="237"/>
      <c r="C10" s="237"/>
      <c r="D10" s="237"/>
      <c r="E10" s="237"/>
      <c r="F10" s="237"/>
    </row>
    <row r="11" spans="1:6" ht="23.25" customHeight="1">
      <c r="B11" s="237"/>
      <c r="C11" s="237"/>
      <c r="D11" s="237"/>
      <c r="E11" s="237"/>
      <c r="F11" s="237"/>
    </row>
    <row r="13" spans="1:6">
      <c r="B13" s="238" t="s">
        <v>44</v>
      </c>
      <c r="C13" s="238"/>
      <c r="D13" s="238"/>
      <c r="E13" s="238"/>
      <c r="F13" s="238"/>
    </row>
    <row r="15" spans="1:6">
      <c r="B15" s="238" t="s">
        <v>45</v>
      </c>
      <c r="C15" s="238"/>
      <c r="D15" s="238"/>
      <c r="E15" s="238"/>
      <c r="F15" s="238"/>
    </row>
    <row r="16" spans="1:6">
      <c r="B16" s="240" t="s">
        <v>84</v>
      </c>
      <c r="C16" s="240"/>
      <c r="D16" s="240"/>
      <c r="E16" s="240"/>
      <c r="F16" s="240"/>
    </row>
    <row r="17" spans="2:6">
      <c r="B17" s="240"/>
      <c r="C17" s="240"/>
      <c r="D17" s="240"/>
      <c r="E17" s="240"/>
      <c r="F17" s="240"/>
    </row>
    <row r="18" spans="2:6">
      <c r="B18" s="240"/>
      <c r="C18" s="240"/>
      <c r="D18" s="240"/>
      <c r="E18" s="240"/>
      <c r="F18" s="240"/>
    </row>
    <row r="19" spans="2:6">
      <c r="B19" s="240"/>
      <c r="C19" s="240"/>
      <c r="D19" s="240"/>
      <c r="E19" s="240"/>
      <c r="F19" s="240"/>
    </row>
    <row r="20" spans="2:6">
      <c r="B20" s="240"/>
      <c r="C20" s="240"/>
      <c r="D20" s="240"/>
      <c r="E20" s="240"/>
      <c r="F20" s="240"/>
    </row>
    <row r="21" spans="2:6">
      <c r="B21" s="240"/>
      <c r="C21" s="240"/>
      <c r="D21" s="240"/>
      <c r="E21" s="240"/>
      <c r="F21" s="240"/>
    </row>
    <row r="22" spans="2:6">
      <c r="B22" s="240"/>
      <c r="C22" s="240"/>
      <c r="D22" s="240"/>
      <c r="E22" s="240"/>
      <c r="F22" s="240"/>
    </row>
    <row r="23" spans="2:6">
      <c r="B23" s="240"/>
      <c r="C23" s="240"/>
      <c r="D23" s="240"/>
      <c r="E23" s="240"/>
      <c r="F23" s="240"/>
    </row>
    <row r="24" spans="2:6">
      <c r="B24" s="240"/>
      <c r="C24" s="240"/>
      <c r="D24" s="240"/>
      <c r="E24" s="240"/>
      <c r="F24" s="240"/>
    </row>
    <row r="25" spans="2:6">
      <c r="B25" s="240"/>
      <c r="C25" s="240"/>
      <c r="D25" s="240"/>
      <c r="E25" s="240"/>
      <c r="F25" s="240"/>
    </row>
    <row r="26" spans="2:6">
      <c r="B26" s="240"/>
      <c r="C26" s="240"/>
      <c r="D26" s="240"/>
      <c r="E26" s="240"/>
      <c r="F26" s="240"/>
    </row>
    <row r="27" spans="2:6">
      <c r="B27" s="240"/>
      <c r="C27" s="240"/>
      <c r="D27" s="240"/>
      <c r="E27" s="240"/>
      <c r="F27" s="240"/>
    </row>
    <row r="28" spans="2:6">
      <c r="B28" s="240"/>
      <c r="C28" s="240"/>
      <c r="D28" s="240"/>
      <c r="E28" s="240"/>
      <c r="F28" s="240"/>
    </row>
    <row r="29" spans="2:6">
      <c r="B29" s="240"/>
      <c r="C29" s="240"/>
      <c r="D29" s="240"/>
      <c r="E29" s="240"/>
      <c r="F29" s="240"/>
    </row>
    <row r="30" spans="2:6">
      <c r="B30" s="240"/>
      <c r="C30" s="240"/>
      <c r="D30" s="240"/>
      <c r="E30" s="240"/>
      <c r="F30" s="240"/>
    </row>
    <row r="31" spans="2:6">
      <c r="B31" s="240"/>
      <c r="C31" s="240"/>
      <c r="D31" s="240"/>
      <c r="E31" s="240"/>
      <c r="F31" s="240"/>
    </row>
    <row r="32" spans="2:6">
      <c r="B32" s="240"/>
      <c r="C32" s="240"/>
      <c r="D32" s="240"/>
      <c r="E32" s="240"/>
      <c r="F32" s="240"/>
    </row>
    <row r="33" spans="2:6">
      <c r="B33" s="240"/>
      <c r="C33" s="240"/>
      <c r="D33" s="240"/>
      <c r="E33" s="240"/>
      <c r="F33" s="240"/>
    </row>
    <row r="34" spans="2:6">
      <c r="B34" s="240"/>
      <c r="C34" s="240"/>
      <c r="D34" s="240"/>
      <c r="E34" s="240"/>
      <c r="F34" s="240"/>
    </row>
    <row r="35" spans="2:6">
      <c r="B35" s="240"/>
      <c r="C35" s="240"/>
      <c r="D35" s="240"/>
      <c r="E35" s="240"/>
      <c r="F35" s="240"/>
    </row>
    <row r="36" spans="2:6">
      <c r="B36" s="240"/>
      <c r="C36" s="240"/>
      <c r="D36" s="240"/>
      <c r="E36" s="240"/>
      <c r="F36" s="240"/>
    </row>
    <row r="37" spans="2:6">
      <c r="B37" s="240"/>
      <c r="C37" s="240"/>
      <c r="D37" s="240"/>
      <c r="E37" s="240"/>
      <c r="F37" s="240"/>
    </row>
    <row r="38" spans="2:6">
      <c r="B38" s="240"/>
      <c r="C38" s="240"/>
      <c r="D38" s="240"/>
      <c r="E38" s="240"/>
      <c r="F38" s="240"/>
    </row>
    <row r="39" spans="2:6">
      <c r="B39" s="240"/>
      <c r="C39" s="240"/>
      <c r="D39" s="240"/>
      <c r="E39" s="240"/>
      <c r="F39" s="240"/>
    </row>
    <row r="40" spans="2:6">
      <c r="B40" s="240"/>
      <c r="C40" s="240"/>
      <c r="D40" s="240"/>
      <c r="E40" s="240"/>
      <c r="F40" s="240"/>
    </row>
    <row r="41" spans="2:6">
      <c r="B41" s="240"/>
      <c r="C41" s="240"/>
      <c r="D41" s="240"/>
      <c r="E41" s="240"/>
      <c r="F41" s="240"/>
    </row>
    <row r="42" spans="2:6">
      <c r="B42" s="240"/>
      <c r="C42" s="240"/>
      <c r="D42" s="240"/>
      <c r="E42" s="240"/>
      <c r="F42" s="240"/>
    </row>
    <row r="43" spans="2:6">
      <c r="B43" s="240"/>
      <c r="C43" s="240"/>
      <c r="D43" s="240"/>
      <c r="E43" s="240"/>
      <c r="F43" s="240"/>
    </row>
    <row r="44" spans="2:6">
      <c r="B44" s="238" t="s">
        <v>50</v>
      </c>
      <c r="C44" s="238"/>
      <c r="D44" s="238"/>
      <c r="E44" s="238"/>
      <c r="F44" s="238"/>
    </row>
    <row r="45" spans="2:6">
      <c r="B45" s="240" t="s">
        <v>116</v>
      </c>
      <c r="C45" s="240"/>
      <c r="D45" s="240"/>
      <c r="E45" s="240"/>
      <c r="F45" s="240"/>
    </row>
    <row r="46" spans="2:6" ht="66" customHeight="1">
      <c r="B46" s="240"/>
      <c r="C46" s="240"/>
      <c r="D46" s="240"/>
      <c r="E46" s="240"/>
      <c r="F46" s="240"/>
    </row>
    <row r="47" spans="2:6">
      <c r="B47" s="32"/>
      <c r="C47" s="32"/>
      <c r="D47" s="32"/>
      <c r="E47" s="32"/>
      <c r="F47" s="32"/>
    </row>
    <row r="48" spans="2:6">
      <c r="B48" s="254" t="s">
        <v>51</v>
      </c>
      <c r="C48" s="254"/>
      <c r="D48" s="254"/>
      <c r="E48" s="254"/>
      <c r="F48" s="254"/>
    </row>
    <row r="50" spans="2:9">
      <c r="B50" s="240" t="s">
        <v>117</v>
      </c>
      <c r="C50" s="240"/>
      <c r="D50" s="240"/>
      <c r="E50" s="240"/>
      <c r="F50" s="240"/>
    </row>
    <row r="51" spans="2:9" ht="108.75" customHeight="1">
      <c r="B51" s="240"/>
      <c r="C51" s="240"/>
      <c r="D51" s="240"/>
      <c r="E51" s="240"/>
      <c r="F51" s="240"/>
    </row>
    <row r="52" spans="2:9" ht="24.6" customHeight="1">
      <c r="B52" s="240"/>
      <c r="C52" s="240"/>
      <c r="D52" s="240"/>
      <c r="E52" s="240"/>
      <c r="F52" s="240"/>
    </row>
    <row r="53" spans="2:9">
      <c r="B53" s="240" t="s">
        <v>174</v>
      </c>
      <c r="C53" s="240"/>
      <c r="D53" s="240"/>
      <c r="E53" s="240"/>
      <c r="F53" s="240"/>
    </row>
    <row r="54" spans="2:9">
      <c r="B54" s="240"/>
      <c r="C54" s="240"/>
      <c r="D54" s="240"/>
      <c r="E54" s="240"/>
      <c r="F54" s="240"/>
    </row>
    <row r="55" spans="2:9">
      <c r="B55" s="34"/>
      <c r="C55" s="34"/>
      <c r="D55" s="34"/>
      <c r="E55" s="34"/>
      <c r="F55" s="34"/>
    </row>
    <row r="56" spans="2:9">
      <c r="B56" s="35" t="s">
        <v>19</v>
      </c>
      <c r="C56" s="36">
        <v>46112</v>
      </c>
      <c r="D56" s="36">
        <v>45747</v>
      </c>
    </row>
    <row r="57" spans="2:9">
      <c r="B57" s="37" t="s">
        <v>52</v>
      </c>
      <c r="C57" s="38">
        <v>6480.64</v>
      </c>
      <c r="D57" s="38">
        <v>7973.54</v>
      </c>
    </row>
    <row r="58" spans="2:9">
      <c r="B58" s="37" t="s">
        <v>53</v>
      </c>
      <c r="C58" s="38">
        <v>6509.67</v>
      </c>
      <c r="D58" s="38">
        <v>7983.79</v>
      </c>
    </row>
    <row r="60" spans="2:9">
      <c r="B60" s="150" t="s">
        <v>99</v>
      </c>
      <c r="C60" s="151"/>
      <c r="D60" s="151"/>
      <c r="G60" s="103"/>
    </row>
    <row r="61" spans="2:9">
      <c r="B61" s="146" t="s">
        <v>19</v>
      </c>
      <c r="C61" s="152">
        <v>46112</v>
      </c>
      <c r="D61" s="152">
        <v>45747</v>
      </c>
      <c r="G61" s="103"/>
    </row>
    <row r="62" spans="2:9">
      <c r="B62" s="153" t="s">
        <v>106</v>
      </c>
      <c r="C62" s="154">
        <v>6503.49</v>
      </c>
      <c r="D62" s="154">
        <v>7994.25</v>
      </c>
      <c r="G62" s="103"/>
    </row>
    <row r="63" spans="2:9">
      <c r="B63" s="147"/>
      <c r="C63" s="151"/>
      <c r="D63" s="151"/>
      <c r="E63" s="151"/>
      <c r="H63" s="103"/>
    </row>
    <row r="64" spans="2:9" ht="129.75" customHeight="1">
      <c r="B64" s="237" t="s">
        <v>118</v>
      </c>
      <c r="C64" s="237"/>
      <c r="D64" s="237"/>
      <c r="E64" s="237"/>
      <c r="F64" s="237"/>
      <c r="G64" s="237"/>
      <c r="H64" s="237"/>
      <c r="I64" s="237"/>
    </row>
    <row r="65" spans="2:9" ht="112.5" customHeight="1">
      <c r="B65" s="236" t="s">
        <v>177</v>
      </c>
      <c r="C65" s="236"/>
      <c r="D65" s="236"/>
      <c r="E65" s="236"/>
      <c r="F65" s="236"/>
      <c r="G65" s="236"/>
      <c r="H65" s="236"/>
      <c r="I65" s="236"/>
    </row>
    <row r="66" spans="2:9" ht="88.5" customHeight="1">
      <c r="B66" s="238" t="s">
        <v>119</v>
      </c>
      <c r="C66" s="238"/>
      <c r="D66" s="238"/>
      <c r="E66" s="238"/>
      <c r="F66" s="238"/>
      <c r="G66" s="238"/>
      <c r="H66" s="238"/>
      <c r="I66" s="238"/>
    </row>
    <row r="68" spans="2:9">
      <c r="B68" s="243" t="s">
        <v>54</v>
      </c>
      <c r="C68" s="241" t="s">
        <v>55</v>
      </c>
      <c r="D68" s="242"/>
      <c r="E68" s="243" t="s">
        <v>56</v>
      </c>
      <c r="F68" s="243" t="s">
        <v>175</v>
      </c>
    </row>
    <row r="69" spans="2:9">
      <c r="B69" s="245"/>
      <c r="C69" s="39" t="s">
        <v>57</v>
      </c>
      <c r="D69" s="40" t="s">
        <v>58</v>
      </c>
      <c r="E69" s="244"/>
      <c r="F69" s="244"/>
    </row>
    <row r="70" spans="2:9" ht="16.5" customHeight="1">
      <c r="B70" s="41" t="s">
        <v>59</v>
      </c>
      <c r="C70" s="42"/>
      <c r="D70" s="43"/>
      <c r="E70" s="43"/>
      <c r="F70" s="43"/>
    </row>
    <row r="71" spans="2:9" ht="13.5" customHeight="1">
      <c r="B71" s="44" t="s">
        <v>126</v>
      </c>
      <c r="C71" s="45" t="s">
        <v>125</v>
      </c>
      <c r="D71" s="47">
        <f>+E71*F71</f>
        <v>1321339882.1552999</v>
      </c>
      <c r="E71" s="46">
        <f>+C62</f>
        <v>6503.49</v>
      </c>
      <c r="F71" s="175">
        <v>203173.97</v>
      </c>
    </row>
    <row r="72" spans="2:9" ht="13.5" customHeight="1">
      <c r="B72" s="44"/>
      <c r="C72" s="45"/>
      <c r="D72" s="47"/>
      <c r="E72" s="46"/>
      <c r="F72" s="175"/>
    </row>
    <row r="73" spans="2:9" s="52" customFormat="1">
      <c r="B73" s="48" t="s">
        <v>78</v>
      </c>
      <c r="C73" s="49"/>
      <c r="D73" s="177">
        <f>SUM(D71:D72)</f>
        <v>1321339882.1552999</v>
      </c>
      <c r="E73" s="50"/>
      <c r="F73" s="176">
        <f>SUM(F71:F72)</f>
        <v>203173.97</v>
      </c>
    </row>
    <row r="74" spans="2:9">
      <c r="B74" s="53" t="s">
        <v>61</v>
      </c>
      <c r="C74" s="43"/>
      <c r="D74" s="54"/>
      <c r="E74" s="55"/>
      <c r="F74" s="47"/>
    </row>
    <row r="75" spans="2:9" ht="13.5" customHeight="1">
      <c r="B75" s="56" t="s">
        <v>127</v>
      </c>
      <c r="C75" s="57"/>
      <c r="D75" s="46"/>
      <c r="E75" s="55"/>
      <c r="F75" s="47"/>
    </row>
    <row r="76" spans="2:9" ht="13.5" customHeight="1">
      <c r="B76" s="56"/>
      <c r="C76" s="57"/>
      <c r="D76" s="46"/>
      <c r="E76" s="55"/>
      <c r="F76" s="47"/>
    </row>
    <row r="77" spans="2:9">
      <c r="B77" s="58" t="s">
        <v>37</v>
      </c>
      <c r="C77" s="59"/>
      <c r="D77" s="50">
        <f>SUM(D75:D76)</f>
        <v>0</v>
      </c>
      <c r="E77" s="60"/>
      <c r="F77" s="51">
        <f>SUM(F75:F76)</f>
        <v>0</v>
      </c>
    </row>
    <row r="78" spans="2:9">
      <c r="B78" s="61" t="s">
        <v>79</v>
      </c>
      <c r="C78" s="62" t="s">
        <v>125</v>
      </c>
      <c r="D78" s="178">
        <f>+D73-D77</f>
        <v>1321339882.1552999</v>
      </c>
      <c r="E78" s="63"/>
      <c r="F78" s="64"/>
    </row>
    <row r="80" spans="2:9" ht="75" customHeight="1">
      <c r="B80" s="238" t="s">
        <v>120</v>
      </c>
      <c r="C80" s="238"/>
      <c r="D80" s="238"/>
      <c r="E80" s="238"/>
      <c r="F80" s="238"/>
      <c r="G80" s="238"/>
      <c r="H80" s="238"/>
      <c r="I80" s="238"/>
    </row>
    <row r="82" spans="2:9" s="171" customFormat="1" ht="43.2">
      <c r="B82" s="40" t="s">
        <v>62</v>
      </c>
      <c r="C82" s="40" t="s">
        <v>121</v>
      </c>
      <c r="D82" s="40" t="s">
        <v>122</v>
      </c>
      <c r="H82" s="172"/>
    </row>
    <row r="83" spans="2:9" s="171" customFormat="1">
      <c r="B83" s="198" t="s">
        <v>123</v>
      </c>
      <c r="C83" s="38">
        <f>+E71</f>
        <v>6503.49</v>
      </c>
      <c r="D83" s="38">
        <v>7238.79</v>
      </c>
      <c r="H83" s="172"/>
    </row>
    <row r="84" spans="2:9">
      <c r="B84" s="170"/>
    </row>
    <row r="85" spans="2:9">
      <c r="B85" s="173" t="s">
        <v>124</v>
      </c>
      <c r="C85" s="174"/>
      <c r="D85" s="174">
        <f>SUM(D83:D83)</f>
        <v>7238.79</v>
      </c>
    </row>
    <row r="87" spans="2:9">
      <c r="B87" s="246" t="s">
        <v>95</v>
      </c>
      <c r="C87" s="246"/>
      <c r="D87" s="246"/>
      <c r="E87" s="246"/>
      <c r="F87" s="246"/>
    </row>
    <row r="88" spans="2:9">
      <c r="B88" s="65"/>
      <c r="C88" s="65"/>
      <c r="D88" s="65"/>
      <c r="E88" s="65"/>
      <c r="F88" s="65"/>
    </row>
    <row r="89" spans="2:9" ht="15" customHeight="1">
      <c r="B89" s="239" t="s">
        <v>128</v>
      </c>
      <c r="C89" s="239"/>
      <c r="D89" s="239"/>
      <c r="E89" s="239"/>
      <c r="F89" s="239"/>
      <c r="G89" s="239"/>
      <c r="H89" s="239"/>
      <c r="I89" s="239"/>
    </row>
    <row r="90" spans="2:9">
      <c r="B90" s="239"/>
      <c r="C90" s="239"/>
      <c r="D90" s="239"/>
      <c r="E90" s="239"/>
      <c r="F90" s="239"/>
      <c r="G90" s="239"/>
      <c r="H90" s="239"/>
      <c r="I90" s="239"/>
    </row>
    <row r="91" spans="2:9" ht="58.5" customHeight="1">
      <c r="B91" s="239"/>
      <c r="C91" s="239"/>
      <c r="D91" s="239"/>
      <c r="E91" s="239"/>
      <c r="F91" s="239"/>
      <c r="G91" s="239"/>
      <c r="H91" s="239"/>
      <c r="I91" s="239"/>
    </row>
    <row r="93" spans="2:9">
      <c r="B93" s="247" t="s">
        <v>19</v>
      </c>
      <c r="C93" s="248"/>
      <c r="D93" s="36">
        <f>+EAN!C7</f>
        <v>46112</v>
      </c>
      <c r="E93" s="36">
        <f>+EAN!D7</f>
        <v>45747</v>
      </c>
    </row>
    <row r="94" spans="2:9">
      <c r="B94" s="249" t="s">
        <v>9</v>
      </c>
      <c r="C94" s="250"/>
      <c r="D94" s="54">
        <f>+EIE!C13</f>
        <v>48561.62</v>
      </c>
      <c r="E94" s="54">
        <v>30442.730000000007</v>
      </c>
    </row>
    <row r="95" spans="2:9">
      <c r="B95" s="66" t="s">
        <v>80</v>
      </c>
      <c r="C95" s="67"/>
      <c r="D95" s="46">
        <f>+EIE!C14</f>
        <v>11080.29</v>
      </c>
      <c r="E95" s="46">
        <v>9943.1299999999992</v>
      </c>
    </row>
    <row r="96" spans="2:9">
      <c r="B96" s="247" t="s">
        <v>63</v>
      </c>
      <c r="C96" s="248"/>
      <c r="D96" s="68">
        <f>SUM(D94:D95)</f>
        <v>59641.91</v>
      </c>
      <c r="E96" s="68">
        <f>SUM(E94:E95)</f>
        <v>40385.860000000008</v>
      </c>
      <c r="G96" s="135"/>
    </row>
    <row r="98" spans="2:9" ht="161.25" customHeight="1">
      <c r="B98" s="238" t="s">
        <v>178</v>
      </c>
      <c r="C98" s="238"/>
      <c r="D98" s="238"/>
      <c r="E98" s="238"/>
      <c r="F98" s="238"/>
      <c r="G98" s="238"/>
      <c r="H98" s="238"/>
      <c r="I98" s="238"/>
    </row>
    <row r="100" spans="2:9" ht="28.8">
      <c r="B100" s="40" t="s">
        <v>64</v>
      </c>
      <c r="C100" s="40" t="s">
        <v>65</v>
      </c>
      <c r="D100" s="40" t="s">
        <v>66</v>
      </c>
      <c r="E100" s="40" t="s">
        <v>67</v>
      </c>
    </row>
    <row r="101" spans="2:9">
      <c r="B101" s="69" t="s">
        <v>70</v>
      </c>
      <c r="C101" s="70"/>
      <c r="D101" s="70"/>
      <c r="E101" s="71"/>
    </row>
    <row r="102" spans="2:9">
      <c r="B102" s="126" t="s">
        <v>96</v>
      </c>
      <c r="C102" s="136">
        <v>25221.695084459458</v>
      </c>
      <c r="D102" s="263">
        <v>14931243.490000004</v>
      </c>
      <c r="E102" s="140">
        <v>208</v>
      </c>
    </row>
    <row r="103" spans="2:9">
      <c r="B103" s="76" t="s">
        <v>97</v>
      </c>
      <c r="C103" s="137">
        <v>25398.449577702704</v>
      </c>
      <c r="D103" s="263">
        <v>15035882.15</v>
      </c>
      <c r="E103" s="140">
        <v>208</v>
      </c>
    </row>
    <row r="104" spans="2:9">
      <c r="B104" s="127" t="s">
        <v>98</v>
      </c>
      <c r="C104" s="262">
        <v>25533.204087837843</v>
      </c>
      <c r="D104" s="264">
        <v>15115656.820000002</v>
      </c>
      <c r="E104" s="141">
        <v>210</v>
      </c>
    </row>
    <row r="105" spans="2:9">
      <c r="C105" s="77"/>
      <c r="D105" s="78"/>
      <c r="E105" s="79"/>
    </row>
    <row r="106" spans="2:9">
      <c r="B106" s="246" t="s">
        <v>68</v>
      </c>
      <c r="C106" s="246"/>
      <c r="D106" s="246"/>
      <c r="E106" s="246"/>
      <c r="F106" s="246"/>
    </row>
    <row r="107" spans="2:9">
      <c r="B107" s="239" t="s">
        <v>110</v>
      </c>
      <c r="C107" s="239"/>
      <c r="D107" s="239"/>
      <c r="E107" s="239"/>
      <c r="F107" s="239"/>
    </row>
    <row r="108" spans="2:9">
      <c r="B108" s="239"/>
      <c r="C108" s="239"/>
      <c r="D108" s="239"/>
      <c r="E108" s="239"/>
      <c r="F108" s="239"/>
    </row>
    <row r="110" spans="2:9">
      <c r="B110" s="35" t="s">
        <v>69</v>
      </c>
      <c r="C110" s="36">
        <f>+D93</f>
        <v>46112</v>
      </c>
      <c r="D110" s="36">
        <f>+E93</f>
        <v>45747</v>
      </c>
    </row>
    <row r="111" spans="2:9">
      <c r="B111" s="83" t="s">
        <v>176</v>
      </c>
      <c r="C111" s="84">
        <v>743260.5</v>
      </c>
      <c r="D111" s="84">
        <v>169837.04000000004</v>
      </c>
    </row>
    <row r="112" spans="2:9">
      <c r="B112" s="83" t="s">
        <v>104</v>
      </c>
      <c r="C112" s="84">
        <v>8581.48</v>
      </c>
      <c r="D112" s="84">
        <v>903010.96</v>
      </c>
    </row>
    <row r="113" spans="1:13">
      <c r="B113" s="133" t="s">
        <v>82</v>
      </c>
      <c r="C113" s="84">
        <v>76482.509999999995</v>
      </c>
      <c r="D113" s="84">
        <v>12483.28</v>
      </c>
    </row>
    <row r="114" spans="1:13">
      <c r="B114" s="83"/>
      <c r="C114" s="84"/>
      <c r="D114" s="84"/>
    </row>
    <row r="115" spans="1:13">
      <c r="B115" s="35" t="s">
        <v>63</v>
      </c>
      <c r="C115" s="86">
        <f>SUM(C111:C114)</f>
        <v>828324.49</v>
      </c>
      <c r="D115" s="86">
        <f>SUM(D111:D114)</f>
        <v>1085331.28</v>
      </c>
    </row>
    <row r="116" spans="1:13">
      <c r="B116" s="131"/>
      <c r="C116" s="87"/>
      <c r="D116" s="87"/>
    </row>
    <row r="117" spans="1:13" ht="140.25" customHeight="1">
      <c r="A117" s="2"/>
      <c r="B117" s="251" t="s">
        <v>163</v>
      </c>
      <c r="C117" s="251"/>
      <c r="D117" s="251"/>
      <c r="E117" s="251"/>
      <c r="F117" s="251"/>
      <c r="G117" s="251"/>
      <c r="H117" s="251"/>
      <c r="I117" s="251"/>
      <c r="J117" s="251"/>
      <c r="K117" s="4"/>
    </row>
    <row r="118" spans="1:13">
      <c r="A118" s="3"/>
      <c r="B118" s="6" t="s">
        <v>49</v>
      </c>
      <c r="C118" s="7"/>
      <c r="D118" s="7"/>
      <c r="E118" s="7"/>
      <c r="F118" s="7"/>
      <c r="G118" s="7"/>
      <c r="H118" s="7"/>
      <c r="I118" s="7"/>
      <c r="J118" s="8"/>
      <c r="K118" s="4"/>
    </row>
    <row r="119" spans="1:13">
      <c r="A119" s="3"/>
      <c r="B119" s="6" t="s">
        <v>46</v>
      </c>
      <c r="C119" s="7"/>
      <c r="D119" s="7"/>
      <c r="E119" s="7"/>
      <c r="F119" s="7"/>
      <c r="G119" s="7"/>
      <c r="H119" s="7"/>
      <c r="I119" s="7"/>
      <c r="J119" s="8"/>
      <c r="K119" s="4"/>
    </row>
    <row r="120" spans="1:13">
      <c r="A120" s="3"/>
      <c r="B120" s="9">
        <f>+EFE!C7</f>
        <v>46112</v>
      </c>
      <c r="C120" s="7"/>
      <c r="D120" s="7"/>
      <c r="E120" s="7"/>
      <c r="F120" s="7"/>
      <c r="G120" s="7"/>
      <c r="H120" s="7"/>
      <c r="I120" s="7"/>
      <c r="J120" s="8"/>
      <c r="K120" s="4"/>
    </row>
    <row r="121" spans="1:13">
      <c r="A121" s="3"/>
      <c r="B121" s="6" t="s">
        <v>48</v>
      </c>
      <c r="C121" s="7"/>
      <c r="D121" s="7"/>
      <c r="E121" s="7"/>
      <c r="F121" s="7"/>
      <c r="G121" s="7"/>
      <c r="H121" s="7"/>
      <c r="I121" s="7"/>
      <c r="J121" s="8"/>
      <c r="K121" s="4"/>
    </row>
    <row r="122" spans="1:13" ht="86.4">
      <c r="A122" s="10"/>
      <c r="B122" s="11" t="s">
        <v>29</v>
      </c>
      <c r="C122" s="11" t="s">
        <v>30</v>
      </c>
      <c r="D122" s="11" t="s">
        <v>31</v>
      </c>
      <c r="E122" s="11" t="s">
        <v>32</v>
      </c>
      <c r="F122" s="11" t="s">
        <v>33</v>
      </c>
      <c r="G122" s="11" t="s">
        <v>34</v>
      </c>
      <c r="H122" s="11" t="s">
        <v>35</v>
      </c>
      <c r="I122" s="11" t="s">
        <v>36</v>
      </c>
      <c r="J122" s="11" t="s">
        <v>129</v>
      </c>
      <c r="K122" s="10"/>
      <c r="L122" s="148"/>
    </row>
    <row r="123" spans="1:13">
      <c r="A123" s="4"/>
      <c r="B123" s="134" t="s">
        <v>168</v>
      </c>
      <c r="C123" s="223" t="s">
        <v>72</v>
      </c>
      <c r="D123" s="224" t="s">
        <v>73</v>
      </c>
      <c r="E123" s="225">
        <v>44491</v>
      </c>
      <c r="F123" s="226" t="s">
        <v>60</v>
      </c>
      <c r="G123" s="227">
        <v>5957577.8399999999</v>
      </c>
      <c r="H123" s="227">
        <v>5957577.8399999999</v>
      </c>
      <c r="I123" s="227">
        <v>5957577.8399999999</v>
      </c>
      <c r="J123" s="228">
        <f>+I123/EAN!$C$15</f>
        <v>0.36562065587003673</v>
      </c>
      <c r="K123" s="4"/>
      <c r="L123" s="144"/>
      <c r="M123" s="144"/>
    </row>
    <row r="124" spans="1:13">
      <c r="A124" s="4"/>
      <c r="B124" s="190" t="s">
        <v>169</v>
      </c>
      <c r="C124" s="229" t="s">
        <v>72</v>
      </c>
      <c r="D124" s="230" t="s">
        <v>73</v>
      </c>
      <c r="E124" s="231">
        <v>44501</v>
      </c>
      <c r="F124" s="232" t="s">
        <v>60</v>
      </c>
      <c r="G124" s="233">
        <v>826915.55000000028</v>
      </c>
      <c r="H124" s="233">
        <v>826915.55000000028</v>
      </c>
      <c r="I124" s="233">
        <v>826915.55000000028</v>
      </c>
      <c r="J124" s="234">
        <f>+I124/EAN!$C$15</f>
        <v>5.0748376917578344E-2</v>
      </c>
      <c r="K124" s="4"/>
    </row>
    <row r="125" spans="1:13">
      <c r="A125" s="4"/>
      <c r="B125" s="190" t="s">
        <v>170</v>
      </c>
      <c r="C125" s="229" t="s">
        <v>72</v>
      </c>
      <c r="D125" s="230" t="s">
        <v>73</v>
      </c>
      <c r="E125" s="231">
        <v>45616</v>
      </c>
      <c r="F125" s="232" t="s">
        <v>60</v>
      </c>
      <c r="G125" s="233">
        <v>2974610.36</v>
      </c>
      <c r="H125" s="233">
        <v>2974610.36</v>
      </c>
      <c r="I125" s="233">
        <v>2974610.36</v>
      </c>
      <c r="J125" s="234">
        <f>+I125/EAN!$C$15</f>
        <v>0.18255388682945115</v>
      </c>
      <c r="K125" s="4"/>
    </row>
    <row r="126" spans="1:13">
      <c r="A126" s="4"/>
      <c r="B126" s="190" t="s">
        <v>171</v>
      </c>
      <c r="C126" s="230" t="s">
        <v>72</v>
      </c>
      <c r="D126" s="230" t="s">
        <v>73</v>
      </c>
      <c r="E126" s="231">
        <v>45812</v>
      </c>
      <c r="F126" s="232" t="s">
        <v>60</v>
      </c>
      <c r="G126" s="233">
        <v>2117064.2599999998</v>
      </c>
      <c r="H126" s="233">
        <v>2117064.2599999998</v>
      </c>
      <c r="I126" s="233">
        <f>2880412.66+27251.61</f>
        <v>2907664.27</v>
      </c>
      <c r="J126" s="234">
        <f>+I126/EAN!$C$15</f>
        <v>0.17844535917087936</v>
      </c>
      <c r="K126" s="4"/>
    </row>
    <row r="127" spans="1:13">
      <c r="A127" s="4"/>
      <c r="B127" s="190" t="s">
        <v>130</v>
      </c>
      <c r="C127" s="230" t="s">
        <v>72</v>
      </c>
      <c r="D127" s="230" t="s">
        <v>73</v>
      </c>
      <c r="E127" s="231">
        <v>45993</v>
      </c>
      <c r="F127" s="232" t="s">
        <v>60</v>
      </c>
      <c r="G127" s="233">
        <v>911732.32</v>
      </c>
      <c r="H127" s="233">
        <f>+G127</f>
        <v>911732.32</v>
      </c>
      <c r="I127" s="233">
        <v>754239.48</v>
      </c>
      <c r="J127" s="234">
        <f>+I127/EAN!$C$15</f>
        <v>4.6288196439356208E-2</v>
      </c>
      <c r="K127" s="4"/>
    </row>
    <row r="128" spans="1:13">
      <c r="A128" s="4"/>
      <c r="B128" s="190" t="s">
        <v>154</v>
      </c>
      <c r="C128" s="230" t="s">
        <v>72</v>
      </c>
      <c r="D128" s="230" t="s">
        <v>73</v>
      </c>
      <c r="E128" s="231" t="s">
        <v>155</v>
      </c>
      <c r="F128" s="232" t="s">
        <v>60</v>
      </c>
      <c r="G128" s="233">
        <v>1111229.98</v>
      </c>
      <c r="H128" s="233">
        <v>1111229.98</v>
      </c>
      <c r="I128" s="233">
        <v>1111229.98</v>
      </c>
      <c r="J128" s="234">
        <f>+I128/EAN!$C$15</f>
        <v>6.8196949334370399E-2</v>
      </c>
      <c r="K128" s="4"/>
    </row>
    <row r="129" spans="1:12">
      <c r="A129" s="4"/>
      <c r="B129" s="19"/>
      <c r="C129" s="20"/>
      <c r="D129" s="20"/>
      <c r="E129" s="21"/>
      <c r="F129" s="22"/>
      <c r="G129" s="23"/>
      <c r="H129" s="23"/>
      <c r="I129" s="23"/>
      <c r="J129" s="149"/>
      <c r="K129" s="4"/>
    </row>
    <row r="130" spans="1:12">
      <c r="A130" s="4"/>
      <c r="B130" s="19"/>
      <c r="C130" s="24"/>
      <c r="D130" s="24"/>
      <c r="E130" s="25" t="s">
        <v>74</v>
      </c>
      <c r="F130" s="25"/>
      <c r="G130" s="26">
        <f>SUM(G123:G129)</f>
        <v>13899130.310000001</v>
      </c>
      <c r="H130" s="26">
        <f>SUM(H123:H129)</f>
        <v>13899130.310000001</v>
      </c>
      <c r="I130" s="26">
        <f>SUM(I123:I129)</f>
        <v>14532237.48</v>
      </c>
      <c r="J130" s="184">
        <f>+I130/EAN!$C$15</f>
        <v>0.89185342456167227</v>
      </c>
      <c r="K130" s="4"/>
    </row>
    <row r="131" spans="1:12">
      <c r="A131" s="4"/>
      <c r="B131" s="4"/>
      <c r="C131" s="4"/>
      <c r="D131" s="4"/>
      <c r="E131" s="4"/>
      <c r="F131" s="4"/>
      <c r="G131" s="4"/>
      <c r="H131" s="4"/>
      <c r="I131" s="27"/>
      <c r="J131" s="4"/>
      <c r="K131" s="4"/>
    </row>
    <row r="132" spans="1:12">
      <c r="A132" s="4"/>
      <c r="B132" s="5"/>
      <c r="C132" s="28"/>
      <c r="D132" s="28"/>
      <c r="E132" s="28"/>
      <c r="F132" s="28"/>
      <c r="G132" s="28"/>
      <c r="H132" s="125"/>
      <c r="I132" s="29"/>
      <c r="J132" s="28"/>
      <c r="K132" s="4"/>
    </row>
    <row r="133" spans="1:12">
      <c r="A133" s="4"/>
      <c r="B133" s="6" t="s">
        <v>49</v>
      </c>
      <c r="C133" s="7"/>
      <c r="D133" s="7"/>
      <c r="E133" s="7"/>
      <c r="F133" s="7"/>
      <c r="G133" s="7"/>
      <c r="H133" s="7"/>
      <c r="I133" s="7"/>
      <c r="J133" s="8"/>
      <c r="K133" s="4"/>
    </row>
    <row r="134" spans="1:12">
      <c r="A134" s="4"/>
      <c r="B134" s="6" t="s">
        <v>46</v>
      </c>
      <c r="C134" s="7"/>
      <c r="D134" s="7"/>
      <c r="E134" s="7"/>
      <c r="F134" s="7"/>
      <c r="G134" s="7"/>
      <c r="H134" s="7"/>
      <c r="I134" s="7"/>
      <c r="J134" s="8"/>
      <c r="K134" s="4"/>
    </row>
    <row r="135" spans="1:12">
      <c r="A135" s="4"/>
      <c r="B135" s="9">
        <f>+EFE!D7</f>
        <v>45747</v>
      </c>
      <c r="C135" s="7"/>
      <c r="D135" s="7"/>
      <c r="E135" s="7"/>
      <c r="F135" s="7"/>
      <c r="G135" s="7"/>
      <c r="H135" s="7"/>
      <c r="I135" s="7"/>
      <c r="J135" s="8"/>
      <c r="K135" s="4"/>
    </row>
    <row r="136" spans="1:12">
      <c r="A136" s="4"/>
      <c r="B136" s="6" t="s">
        <v>48</v>
      </c>
      <c r="C136" s="7"/>
      <c r="D136" s="7"/>
      <c r="E136" s="7"/>
      <c r="F136" s="7"/>
      <c r="G136" s="7"/>
      <c r="H136" s="7"/>
      <c r="I136" s="7"/>
      <c r="J136" s="8"/>
      <c r="K136" s="4"/>
    </row>
    <row r="137" spans="1:12" ht="86.4">
      <c r="A137" s="4"/>
      <c r="B137" s="11" t="s">
        <v>29</v>
      </c>
      <c r="C137" s="11" t="s">
        <v>30</v>
      </c>
      <c r="D137" s="11" t="s">
        <v>31</v>
      </c>
      <c r="E137" s="11" t="s">
        <v>32</v>
      </c>
      <c r="F137" s="11" t="s">
        <v>33</v>
      </c>
      <c r="G137" s="11" t="s">
        <v>34</v>
      </c>
      <c r="H137" s="11" t="s">
        <v>35</v>
      </c>
      <c r="I137" s="11" t="s">
        <v>36</v>
      </c>
      <c r="J137" s="11" t="s">
        <v>129</v>
      </c>
      <c r="K137" s="4"/>
    </row>
    <row r="138" spans="1:12">
      <c r="A138" s="4"/>
      <c r="B138" s="12" t="s">
        <v>71</v>
      </c>
      <c r="C138" s="13" t="s">
        <v>72</v>
      </c>
      <c r="D138" s="14" t="s">
        <v>73</v>
      </c>
      <c r="E138" s="15">
        <v>44491</v>
      </c>
      <c r="F138" s="16" t="s">
        <v>60</v>
      </c>
      <c r="G138" s="17">
        <v>5957577.8399999999</v>
      </c>
      <c r="H138" s="17">
        <v>5957577.8399999999</v>
      </c>
      <c r="I138" s="17">
        <v>5957577.8399999999</v>
      </c>
      <c r="J138" s="130">
        <f>+I138/EAN!$D$15</f>
        <v>0.45395888415482355</v>
      </c>
      <c r="K138" s="129"/>
      <c r="L138" s="220"/>
    </row>
    <row r="139" spans="1:12">
      <c r="A139" s="4"/>
      <c r="B139" s="18" t="s">
        <v>169</v>
      </c>
      <c r="C139" s="179" t="s">
        <v>72</v>
      </c>
      <c r="D139" s="180" t="s">
        <v>73</v>
      </c>
      <c r="E139" s="181">
        <v>44501</v>
      </c>
      <c r="F139" s="182" t="s">
        <v>60</v>
      </c>
      <c r="G139" s="183">
        <v>826915.55000000028</v>
      </c>
      <c r="H139" s="183">
        <v>826915.55000000028</v>
      </c>
      <c r="I139" s="183">
        <v>826915.55000000028</v>
      </c>
      <c r="J139" s="185">
        <f>+I139/EAN!$D$15</f>
        <v>6.3009778545885076E-2</v>
      </c>
      <c r="K139" s="129"/>
      <c r="L139" s="220"/>
    </row>
    <row r="140" spans="1:12">
      <c r="A140" s="4"/>
      <c r="B140" s="18" t="s">
        <v>170</v>
      </c>
      <c r="C140" s="179" t="s">
        <v>72</v>
      </c>
      <c r="D140" s="180" t="s">
        <v>73</v>
      </c>
      <c r="E140" s="181">
        <v>45616</v>
      </c>
      <c r="F140" s="182" t="s">
        <v>60</v>
      </c>
      <c r="G140" s="183">
        <v>2974610.36</v>
      </c>
      <c r="H140" s="183">
        <v>2974610.36</v>
      </c>
      <c r="I140" s="183">
        <v>2974610.36</v>
      </c>
      <c r="J140" s="185">
        <f>+I140/EAN!$D$15</f>
        <v>0.22666104180033306</v>
      </c>
      <c r="K140" s="129"/>
      <c r="L140" s="220"/>
    </row>
    <row r="141" spans="1:12">
      <c r="A141" s="4"/>
      <c r="B141" s="18" t="s">
        <v>130</v>
      </c>
      <c r="C141" s="179" t="s">
        <v>72</v>
      </c>
      <c r="D141" s="180" t="s">
        <v>73</v>
      </c>
      <c r="E141" s="181">
        <v>45993</v>
      </c>
      <c r="F141" s="182" t="s">
        <v>60</v>
      </c>
      <c r="G141" s="183">
        <v>1330322</v>
      </c>
      <c r="H141" s="183">
        <v>1330322</v>
      </c>
      <c r="I141" s="183">
        <v>1330322</v>
      </c>
      <c r="J141" s="185">
        <f>+I141/EAN!$D$15</f>
        <v>0.10136862780572804</v>
      </c>
      <c r="K141" s="129"/>
      <c r="L141" s="220"/>
    </row>
    <row r="142" spans="1:12">
      <c r="A142" s="4"/>
      <c r="B142" s="190" t="s">
        <v>154</v>
      </c>
      <c r="C142" s="180" t="s">
        <v>72</v>
      </c>
      <c r="D142" s="180" t="s">
        <v>73</v>
      </c>
      <c r="E142" s="181" t="s">
        <v>155</v>
      </c>
      <c r="F142" s="182" t="s">
        <v>60</v>
      </c>
      <c r="G142" s="183">
        <v>476164.98</v>
      </c>
      <c r="H142" s="183">
        <v>476164.98</v>
      </c>
      <c r="I142" s="183">
        <v>476164.98</v>
      </c>
      <c r="J142" s="145">
        <f>+I142/EAN!$D$15</f>
        <v>3.6283088328797043E-2</v>
      </c>
      <c r="K142" s="129"/>
      <c r="L142" s="220"/>
    </row>
    <row r="143" spans="1:12">
      <c r="A143" s="4"/>
      <c r="B143" s="18"/>
      <c r="C143" s="179"/>
      <c r="D143" s="180"/>
      <c r="E143" s="181"/>
      <c r="F143" s="182"/>
      <c r="G143" s="183"/>
      <c r="H143" s="183"/>
      <c r="I143" s="183"/>
      <c r="J143" s="185"/>
      <c r="K143" s="129"/>
    </row>
    <row r="144" spans="1:12">
      <c r="A144" s="4"/>
      <c r="B144" s="19"/>
      <c r="C144" s="24"/>
      <c r="D144" s="24"/>
      <c r="E144" s="25" t="s">
        <v>74</v>
      </c>
      <c r="F144" s="25"/>
      <c r="G144" s="128">
        <f>SUM(G138:G143)</f>
        <v>11565590.73</v>
      </c>
      <c r="H144" s="128">
        <f>SUM(H138:H143)</f>
        <v>11565590.73</v>
      </c>
      <c r="I144" s="128">
        <f>SUM(I138:I143)</f>
        <v>11565590.73</v>
      </c>
      <c r="J144" s="184">
        <f>+I144/EAN!$D$15</f>
        <v>0.8812814206355668</v>
      </c>
      <c r="K144" s="4"/>
      <c r="L144" s="220"/>
    </row>
    <row r="145" spans="2:10" ht="15" customHeight="1">
      <c r="B145" s="197" t="s">
        <v>164</v>
      </c>
      <c r="C145" s="195"/>
      <c r="D145" s="195"/>
      <c r="E145" s="195"/>
      <c r="F145" s="195"/>
      <c r="G145" s="195"/>
      <c r="H145" s="195"/>
      <c r="I145" s="195"/>
    </row>
    <row r="146" spans="2:10" ht="15" customHeight="1">
      <c r="B146" s="239" t="s">
        <v>165</v>
      </c>
      <c r="C146" s="239"/>
      <c r="D146" s="239"/>
      <c r="E146" s="239"/>
      <c r="F146" s="239"/>
    </row>
    <row r="147" spans="2:10" ht="15" customHeight="1">
      <c r="B147" s="239"/>
      <c r="C147" s="239"/>
      <c r="D147" s="239"/>
      <c r="E147" s="239"/>
      <c r="F147" s="239"/>
    </row>
    <row r="149" spans="2:10">
      <c r="B149" s="35" t="s">
        <v>69</v>
      </c>
      <c r="C149" s="81">
        <f>+C110</f>
        <v>46112</v>
      </c>
      <c r="D149" s="81">
        <f>+D110</f>
        <v>45747</v>
      </c>
    </row>
    <row r="150" spans="2:10">
      <c r="B150" s="134" t="s">
        <v>107</v>
      </c>
      <c r="C150" s="82">
        <f>+EAN!C11</f>
        <v>0</v>
      </c>
      <c r="D150" s="82">
        <f>+EAN!D11</f>
        <v>0</v>
      </c>
    </row>
    <row r="151" spans="2:10">
      <c r="B151" s="132" t="s">
        <v>63</v>
      </c>
      <c r="C151" s="86">
        <f>SUM(C150)</f>
        <v>0</v>
      </c>
      <c r="D151" s="86">
        <f>SUM(D150)</f>
        <v>0</v>
      </c>
    </row>
    <row r="152" spans="2:10">
      <c r="B152" s="189"/>
      <c r="C152" s="87"/>
      <c r="D152" s="87"/>
    </row>
    <row r="153" spans="2:10" ht="15" customHeight="1">
      <c r="B153" s="237" t="s">
        <v>158</v>
      </c>
      <c r="C153" s="237"/>
      <c r="D153" s="237"/>
      <c r="E153" s="237"/>
      <c r="F153" s="237"/>
      <c r="G153" s="237"/>
      <c r="H153" s="237"/>
      <c r="I153" s="237"/>
      <c r="J153" s="237"/>
    </row>
    <row r="154" spans="2:10" ht="42" customHeight="1">
      <c r="B154" s="237"/>
      <c r="C154" s="237"/>
      <c r="D154" s="237"/>
      <c r="E154" s="237"/>
      <c r="F154" s="237"/>
      <c r="G154" s="237"/>
      <c r="H154" s="237"/>
      <c r="I154" s="237"/>
      <c r="J154" s="237"/>
    </row>
    <row r="155" spans="2:10" ht="24.75" customHeight="1">
      <c r="B155" s="237"/>
      <c r="C155" s="237"/>
      <c r="D155" s="237"/>
      <c r="E155" s="237"/>
      <c r="F155" s="237"/>
      <c r="G155" s="237"/>
      <c r="H155" s="237"/>
      <c r="I155" s="237"/>
      <c r="J155" s="237"/>
    </row>
    <row r="156" spans="2:10">
      <c r="B156" s="34"/>
      <c r="C156" s="34"/>
      <c r="D156" s="34"/>
      <c r="E156" s="34"/>
      <c r="F156" s="34"/>
    </row>
    <row r="157" spans="2:10">
      <c r="B157" s="88" t="s">
        <v>62</v>
      </c>
      <c r="C157" s="88" t="s">
        <v>77</v>
      </c>
      <c r="D157" s="81">
        <f>+C149</f>
        <v>46112</v>
      </c>
      <c r="E157" s="81">
        <f>+D149</f>
        <v>45747</v>
      </c>
    </row>
    <row r="158" spans="2:10">
      <c r="B158" s="134" t="s">
        <v>156</v>
      </c>
      <c r="C158" s="92" t="s">
        <v>108</v>
      </c>
      <c r="D158" s="124">
        <v>0</v>
      </c>
      <c r="E158" s="124">
        <v>29556.67</v>
      </c>
    </row>
    <row r="159" spans="2:10">
      <c r="B159" s="134" t="s">
        <v>157</v>
      </c>
      <c r="C159" s="92"/>
      <c r="D159" s="124">
        <f>+EAN!C12</f>
        <v>15097.46</v>
      </c>
      <c r="E159" s="193">
        <f>83493.49-70761.5</f>
        <v>12731.990000000005</v>
      </c>
    </row>
    <row r="160" spans="2:10">
      <c r="B160" s="247" t="s">
        <v>63</v>
      </c>
      <c r="C160" s="248"/>
      <c r="D160" s="86">
        <f>SUM(D158:D159)</f>
        <v>15097.46</v>
      </c>
      <c r="E160" s="143">
        <f>SUM(E158:E159)</f>
        <v>42288.66</v>
      </c>
      <c r="G160" s="219"/>
    </row>
    <row r="161" spans="1:11">
      <c r="B161" s="189"/>
      <c r="C161" s="189"/>
      <c r="D161" s="87"/>
      <c r="E161" s="87"/>
    </row>
    <row r="162" spans="1:11" ht="15" customHeight="1">
      <c r="B162" s="196"/>
      <c r="C162" s="196"/>
      <c r="D162" s="196"/>
      <c r="E162" s="196"/>
      <c r="F162" s="196"/>
      <c r="G162" s="196"/>
      <c r="H162" s="196"/>
      <c r="I162" s="196"/>
    </row>
    <row r="163" spans="1:11" ht="123" customHeight="1">
      <c r="B163" s="239" t="s">
        <v>166</v>
      </c>
      <c r="C163" s="239"/>
      <c r="D163" s="239"/>
      <c r="E163" s="239"/>
      <c r="F163" s="239"/>
      <c r="G163" s="239"/>
      <c r="H163" s="239"/>
      <c r="I163" s="239"/>
      <c r="J163" s="239"/>
    </row>
    <row r="165" spans="1:11">
      <c r="B165" s="80" t="s">
        <v>69</v>
      </c>
      <c r="C165" s="81">
        <f>+D157</f>
        <v>46112</v>
      </c>
      <c r="D165" s="81">
        <f>+E157</f>
        <v>45747</v>
      </c>
    </row>
    <row r="166" spans="1:11">
      <c r="B166" s="166" t="s">
        <v>137</v>
      </c>
      <c r="C166" s="138">
        <v>202739.05</v>
      </c>
      <c r="D166" s="82">
        <v>70761.5</v>
      </c>
    </row>
    <row r="167" spans="1:11">
      <c r="B167" s="167" t="s">
        <v>167</v>
      </c>
      <c r="C167" s="139">
        <v>490.86</v>
      </c>
      <c r="D167" s="85">
        <v>0</v>
      </c>
    </row>
    <row r="168" spans="1:11">
      <c r="B168" s="165" t="s">
        <v>63</v>
      </c>
      <c r="C168" s="89">
        <f>SUM(C166:C167)</f>
        <v>203229.90999999997</v>
      </c>
      <c r="D168" s="89">
        <f>SUM(D166:D167)</f>
        <v>70761.5</v>
      </c>
    </row>
    <row r="169" spans="1:11">
      <c r="B169" s="189"/>
      <c r="C169" s="87"/>
      <c r="D169" s="87"/>
    </row>
    <row r="170" spans="1:11">
      <c r="A170" s="4"/>
      <c r="B170" s="4"/>
      <c r="C170" s="4"/>
      <c r="D170" s="4"/>
      <c r="E170" s="4"/>
      <c r="F170" s="4"/>
      <c r="G170" s="4"/>
      <c r="H170" s="4"/>
      <c r="I170" s="27"/>
      <c r="J170" s="4"/>
      <c r="K170" s="4"/>
    </row>
    <row r="171" spans="1:11" ht="15" customHeight="1">
      <c r="B171" s="240" t="s">
        <v>143</v>
      </c>
      <c r="C171" s="240"/>
      <c r="D171" s="240"/>
      <c r="E171" s="240"/>
      <c r="F171" s="240"/>
    </row>
    <row r="172" spans="1:11">
      <c r="B172" s="240"/>
      <c r="C172" s="240"/>
      <c r="D172" s="240"/>
      <c r="E172" s="240"/>
      <c r="F172" s="240"/>
    </row>
    <row r="173" spans="1:11">
      <c r="B173" s="240"/>
      <c r="C173" s="240"/>
      <c r="D173" s="240"/>
      <c r="E173" s="240"/>
      <c r="F173" s="240"/>
    </row>
    <row r="174" spans="1:11">
      <c r="B174" s="91"/>
      <c r="C174" s="91"/>
      <c r="D174" s="91"/>
    </row>
    <row r="175" spans="1:11">
      <c r="B175" s="80" t="s">
        <v>69</v>
      </c>
      <c r="C175" s="81">
        <f>+C165</f>
        <v>46112</v>
      </c>
      <c r="D175" s="81">
        <f>+D165</f>
        <v>45747</v>
      </c>
    </row>
    <row r="176" spans="1:11">
      <c r="B176" s="72" t="s">
        <v>81</v>
      </c>
      <c r="C176" s="82">
        <v>300000</v>
      </c>
      <c r="D176" s="82">
        <v>254092.60999999993</v>
      </c>
    </row>
    <row r="177" spans="2:9">
      <c r="B177" s="73" t="s">
        <v>113</v>
      </c>
      <c r="C177" s="84">
        <v>55241.69</v>
      </c>
      <c r="D177" s="84">
        <v>5764.06</v>
      </c>
    </row>
    <row r="178" spans="2:9">
      <c r="B178" s="74" t="s">
        <v>114</v>
      </c>
      <c r="C178" s="199">
        <v>-58546.21</v>
      </c>
      <c r="D178" s="199">
        <v>-4323.0600000000004</v>
      </c>
    </row>
    <row r="179" spans="2:9">
      <c r="B179" s="59" t="s">
        <v>63</v>
      </c>
      <c r="C179" s="95">
        <f>SUM(C176:C178)</f>
        <v>296695.48</v>
      </c>
      <c r="D179" s="95">
        <f>SUM(D176:D178)</f>
        <v>255533.60999999993</v>
      </c>
      <c r="H179" s="90"/>
      <c r="I179" s="90"/>
    </row>
    <row r="180" spans="2:9">
      <c r="C180" s="90"/>
    </row>
    <row r="181" spans="2:9">
      <c r="B181" s="240" t="s">
        <v>144</v>
      </c>
      <c r="C181" s="240"/>
      <c r="D181" s="240"/>
      <c r="E181" s="240"/>
      <c r="F181" s="240"/>
    </row>
    <row r="182" spans="2:9">
      <c r="B182" s="240"/>
      <c r="C182" s="240"/>
      <c r="D182" s="240"/>
      <c r="E182" s="240"/>
      <c r="F182" s="240"/>
    </row>
    <row r="184" spans="2:9">
      <c r="B184" s="35" t="s">
        <v>69</v>
      </c>
      <c r="C184" s="36">
        <f>+C175</f>
        <v>46112</v>
      </c>
      <c r="D184" s="36">
        <f>+D175</f>
        <v>45747</v>
      </c>
    </row>
    <row r="185" spans="2:9">
      <c r="B185" s="92" t="s">
        <v>86</v>
      </c>
      <c r="C185" s="93">
        <f>+EAN!C18</f>
        <v>16645.589999999982</v>
      </c>
      <c r="D185" s="93">
        <f>+EAN!D18</f>
        <v>12204.739999999976</v>
      </c>
    </row>
    <row r="186" spans="2:9">
      <c r="B186" s="35" t="s">
        <v>63</v>
      </c>
      <c r="C186" s="94">
        <f>SUM(C185)</f>
        <v>16645.589999999982</v>
      </c>
      <c r="D186" s="94">
        <f>SUM(D185)</f>
        <v>12204.739999999976</v>
      </c>
    </row>
    <row r="187" spans="2:9">
      <c r="C187" s="90"/>
      <c r="D187" s="90"/>
    </row>
    <row r="188" spans="2:9" ht="15" customHeight="1">
      <c r="B188" s="240" t="s">
        <v>145</v>
      </c>
      <c r="C188" s="240"/>
      <c r="D188" s="240"/>
      <c r="E188" s="240"/>
      <c r="F188" s="91"/>
    </row>
    <row r="189" spans="2:9" ht="32.25" customHeight="1">
      <c r="B189" s="240"/>
      <c r="C189" s="240"/>
      <c r="D189" s="240"/>
      <c r="E189" s="240"/>
      <c r="F189" s="91"/>
    </row>
    <row r="190" spans="2:9">
      <c r="B190" s="91"/>
      <c r="C190" s="91"/>
      <c r="D190" s="91"/>
      <c r="E190" s="91"/>
      <c r="F190" s="91"/>
    </row>
    <row r="191" spans="2:9">
      <c r="B191" s="80" t="s">
        <v>69</v>
      </c>
      <c r="C191" s="81">
        <f>+C184</f>
        <v>46112</v>
      </c>
      <c r="D191" s="81">
        <f>+D184</f>
        <v>45747</v>
      </c>
    </row>
    <row r="192" spans="2:9">
      <c r="B192" s="126" t="s">
        <v>85</v>
      </c>
      <c r="C192" s="82">
        <v>380426.6</v>
      </c>
      <c r="D192" s="82">
        <v>380426.6</v>
      </c>
    </row>
    <row r="193" spans="2:6">
      <c r="B193" s="76" t="s">
        <v>87</v>
      </c>
      <c r="C193" s="84">
        <v>342609</v>
      </c>
      <c r="D193" s="84">
        <v>342609</v>
      </c>
    </row>
    <row r="194" spans="2:6">
      <c r="B194" s="127" t="s">
        <v>105</v>
      </c>
      <c r="C194" s="85">
        <v>142081.37</v>
      </c>
      <c r="D194" s="85">
        <v>0</v>
      </c>
    </row>
    <row r="195" spans="2:6">
      <c r="B195" s="59" t="s">
        <v>63</v>
      </c>
      <c r="C195" s="95">
        <f>SUM(C192:C194)</f>
        <v>865116.97</v>
      </c>
      <c r="D195" s="95">
        <f>SUM(D192:D194)</f>
        <v>723035.6</v>
      </c>
    </row>
    <row r="196" spans="2:6">
      <c r="C196" s="90"/>
      <c r="D196" s="90"/>
    </row>
    <row r="197" spans="2:6" ht="15" customHeight="1">
      <c r="B197" s="240" t="s">
        <v>146</v>
      </c>
      <c r="C197" s="240"/>
      <c r="D197" s="240"/>
      <c r="E197" s="240"/>
      <c r="F197" s="240"/>
    </row>
    <row r="198" spans="2:6">
      <c r="B198" s="240"/>
      <c r="C198" s="240"/>
      <c r="D198" s="240"/>
      <c r="E198" s="240"/>
      <c r="F198" s="240"/>
    </row>
    <row r="199" spans="2:6">
      <c r="B199" s="91"/>
      <c r="C199" s="90"/>
      <c r="D199" s="90"/>
    </row>
    <row r="200" spans="2:6">
      <c r="B200" s="80" t="s">
        <v>69</v>
      </c>
      <c r="C200" s="81">
        <f>+C191</f>
        <v>46112</v>
      </c>
      <c r="D200" s="81">
        <f>+D191</f>
        <v>45747</v>
      </c>
    </row>
    <row r="201" spans="2:6">
      <c r="B201" s="126" t="s">
        <v>112</v>
      </c>
      <c r="C201" s="82">
        <v>308.73</v>
      </c>
      <c r="D201" s="93">
        <v>2000000</v>
      </c>
    </row>
    <row r="202" spans="2:6">
      <c r="B202" s="35" t="s">
        <v>63</v>
      </c>
      <c r="C202" s="94">
        <f>SUM(C201:C201)</f>
        <v>308.73</v>
      </c>
      <c r="D202" s="94">
        <f>SUM(D201:D201)</f>
        <v>2000000</v>
      </c>
    </row>
    <row r="203" spans="2:6">
      <c r="C203" s="90"/>
      <c r="D203" s="90"/>
    </row>
    <row r="204" spans="2:6">
      <c r="B204" s="239" t="s">
        <v>150</v>
      </c>
      <c r="C204" s="239"/>
      <c r="D204" s="239"/>
      <c r="E204" s="239"/>
      <c r="F204" s="239"/>
    </row>
    <row r="205" spans="2:6" ht="21.75" customHeight="1">
      <c r="B205" s="239"/>
      <c r="C205" s="239"/>
      <c r="D205" s="239"/>
      <c r="E205" s="239"/>
      <c r="F205" s="239"/>
    </row>
    <row r="206" spans="2:6">
      <c r="B206" s="34"/>
      <c r="C206" s="34"/>
      <c r="D206" s="34"/>
      <c r="E206" s="34"/>
      <c r="F206" s="34"/>
    </row>
    <row r="207" spans="2:6">
      <c r="B207" s="35" t="s">
        <v>148</v>
      </c>
      <c r="C207" s="81">
        <f>+C200</f>
        <v>46112</v>
      </c>
      <c r="D207" s="81">
        <f>+D200</f>
        <v>45747</v>
      </c>
    </row>
    <row r="208" spans="2:6">
      <c r="B208" s="72" t="s">
        <v>136</v>
      </c>
      <c r="C208" s="82">
        <v>7238.7899999999991</v>
      </c>
      <c r="D208" s="82">
        <v>0</v>
      </c>
    </row>
    <row r="209" spans="1:11">
      <c r="B209" s="73" t="s">
        <v>149</v>
      </c>
      <c r="C209" s="85">
        <v>1632.78</v>
      </c>
      <c r="D209" s="85">
        <v>0</v>
      </c>
    </row>
    <row r="210" spans="1:11">
      <c r="B210" s="35" t="s">
        <v>63</v>
      </c>
      <c r="C210" s="95">
        <f>SUM(C208:C209)</f>
        <v>8871.57</v>
      </c>
      <c r="D210" s="95">
        <f>SUM(D208:D209)</f>
        <v>0</v>
      </c>
    </row>
    <row r="211" spans="1:11">
      <c r="C211" s="90"/>
      <c r="D211" s="90"/>
    </row>
    <row r="212" spans="1:11">
      <c r="A212" s="4"/>
      <c r="B212" s="35" t="s">
        <v>76</v>
      </c>
      <c r="C212" s="81">
        <f>+C207</f>
        <v>46112</v>
      </c>
      <c r="D212" s="81">
        <f>+D207</f>
        <v>45747</v>
      </c>
      <c r="E212" s="4"/>
      <c r="F212" s="4"/>
      <c r="G212" s="4"/>
      <c r="H212" s="4"/>
      <c r="I212" s="4"/>
      <c r="J212" s="4"/>
      <c r="K212" s="4"/>
    </row>
    <row r="213" spans="1:11">
      <c r="B213" s="72" t="s">
        <v>88</v>
      </c>
      <c r="C213" s="82">
        <v>854.93000000000006</v>
      </c>
      <c r="D213" s="82">
        <v>1090.92</v>
      </c>
    </row>
    <row r="214" spans="1:11">
      <c r="B214" s="73" t="s">
        <v>111</v>
      </c>
      <c r="C214" s="84">
        <v>5442.89</v>
      </c>
      <c r="D214" s="84">
        <v>1153.69</v>
      </c>
    </row>
    <row r="215" spans="1:11">
      <c r="B215" s="73" t="s">
        <v>153</v>
      </c>
      <c r="C215" s="85">
        <v>0</v>
      </c>
      <c r="D215" s="85">
        <v>557.54999999999995</v>
      </c>
    </row>
    <row r="216" spans="1:11">
      <c r="B216" s="35" t="s">
        <v>63</v>
      </c>
      <c r="C216" s="95">
        <f>SUM(C213:C215)</f>
        <v>6297.8200000000006</v>
      </c>
      <c r="D216" s="95">
        <f>SUM(D213:D215)</f>
        <v>2802.16</v>
      </c>
    </row>
    <row r="220" spans="1:11">
      <c r="C220" s="135"/>
    </row>
  </sheetData>
  <sortState xmlns:xlrd2="http://schemas.microsoft.com/office/spreadsheetml/2017/richdata2" ref="B213:D215">
    <sortCondition descending="1" ref="C213:C215"/>
  </sortState>
  <mergeCells count="38">
    <mergeCell ref="B204:F205"/>
    <mergeCell ref="B2:F2"/>
    <mergeCell ref="B3:F3"/>
    <mergeCell ref="B4:F4"/>
    <mergeCell ref="B5:F11"/>
    <mergeCell ref="B13:F13"/>
    <mergeCell ref="B44:F44"/>
    <mergeCell ref="B48:F48"/>
    <mergeCell ref="B45:F46"/>
    <mergeCell ref="B50:F52"/>
    <mergeCell ref="B15:F15"/>
    <mergeCell ref="B16:F43"/>
    <mergeCell ref="B53:F54"/>
    <mergeCell ref="B181:F182"/>
    <mergeCell ref="B106:F106"/>
    <mergeCell ref="B107:F108"/>
    <mergeCell ref="B171:F173"/>
    <mergeCell ref="B188:E189"/>
    <mergeCell ref="B197:F198"/>
    <mergeCell ref="C68:D68"/>
    <mergeCell ref="E68:E69"/>
    <mergeCell ref="F68:F69"/>
    <mergeCell ref="B68:B69"/>
    <mergeCell ref="B87:F87"/>
    <mergeCell ref="B93:C93"/>
    <mergeCell ref="B94:C94"/>
    <mergeCell ref="B96:C96"/>
    <mergeCell ref="B160:C160"/>
    <mergeCell ref="B146:F147"/>
    <mergeCell ref="B98:I98"/>
    <mergeCell ref="B117:J117"/>
    <mergeCell ref="B163:J163"/>
    <mergeCell ref="B65:I65"/>
    <mergeCell ref="B153:J155"/>
    <mergeCell ref="B64:I64"/>
    <mergeCell ref="B66:I66"/>
    <mergeCell ref="B80:I80"/>
    <mergeCell ref="B89:I91"/>
  </mergeCells>
  <phoneticPr fontId="7" type="noConversion"/>
  <pageMargins left="0.7" right="0.7" top="0.75" bottom="0.75" header="0.3" footer="0.3"/>
  <pageSetup paperSize="9" orientation="portrait" horizontalDpi="300" verticalDpi="300" r:id="rId1"/>
  <ignoredErrors>
    <ignoredError sqref="C195:D195 C168:D168 C210:D210 C216:D216 D160:E160 C179:D179" formulaRange="1"/>
  </ignoredErrors>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+er0VmaUaXTnboqlwTR8oWqUMe3O5yHa1l711r1BT2g=</DigestValue>
    </Reference>
    <Reference Type="http://www.w3.org/2000/09/xmldsig#Object" URI="#idOfficeObject">
      <DigestMethod Algorithm="http://www.w3.org/2001/04/xmlenc#sha256"/>
      <DigestValue>ETCibttI7xhzBcAibF5MdKaqLe7VqgR7HN+4vM46z0A=</DigestValue>
    </Reference>
    <Reference Type="http://uri.etsi.org/01903#SignedProperties" URI="#idSignedProperties">
      <Transforms>
        <Transform Algorithm="http://www.w3.org/TR/2001/REC-xml-c14n-20010315"/>
      </Transforms>
      <DigestMethod Algorithm="http://www.w3.org/2001/04/xmlenc#sha256"/>
      <DigestValue>khAtpplcOWiuxj1Nyv7ScuZbcRlBCpKT8HqnYw22PQ8=</DigestValue>
    </Reference>
  </SignedInfo>
  <SignatureValue>i1Z5fhM8Y9tN2sLUUlFVxqOe+yNlJgm9qtMdllIDuxoSsav21UlDNH535FhsYh+cOIO5vfR/Z3sC
g4Rg3NS42sh7SZ4TYPHD8j23XPYaobBWv/B8GVKvFwm1HPDQebj0Tz7SkxtsMFdTNsJo5BxkIvA+
flCCT9ZpZd/thLJEf70xNQpL51jSK9kxGKvPWkaitAv+hzIDa3ew/FLYM8DUNKTM46eUi3RgdJRR
LF9UxqcvVm6uu9rTfBUR/6Q4Ny8rHc8DMdg/oBEDMLSqhmiwOKMAvF5pPojFQLXquzsCVirkL1az
Rd/ZXKVWzd34mmHUi5YdtJlgJqMSC5C2p/sbzw==</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M6w4MAMS++aOxJ8aLJ7ERRQ07r5XSdpgzr+3suID6ps=</DigestValue>
      </Reference>
      <Reference URI="/xl/printerSettings/printerSettings1.bin?ContentType=application/vnd.openxmlformats-officedocument.spreadsheetml.printerSettings">
        <DigestMethod Algorithm="http://www.w3.org/2001/04/xmlenc#sha256"/>
        <DigestValue>2b9ogg66u/8uliR3r77S+hb4ioqOzWAgk9s2CVhMtgw=</DigestValue>
      </Reference>
      <Reference URI="/xl/printerSettings/printerSettings2.bin?ContentType=application/vnd.openxmlformats-officedocument.spreadsheetml.printerSettings">
        <DigestMethod Algorithm="http://www.w3.org/2001/04/xmlenc#sha256"/>
        <DigestValue>iYHiGN1U+t450/64CPSxP1pcLNfPExy4GJhNFJuEffM=</DigestValue>
      </Reference>
      <Reference URI="/xl/printerSettings/printerSettings3.bin?ContentType=application/vnd.openxmlformats-officedocument.spreadsheetml.printerSettings">
        <DigestMethod Algorithm="http://www.w3.org/2001/04/xmlenc#sha256"/>
        <DigestValue>BrHoG2HYGAcEjqNtbArD9STXoKBmyG3GxXKNnTs0C7s=</DigestValue>
      </Reference>
      <Reference URI="/xl/sharedStrings.xml?ContentType=application/vnd.openxmlformats-officedocument.spreadsheetml.sharedStrings+xml">
        <DigestMethod Algorithm="http://www.w3.org/2001/04/xmlenc#sha256"/>
        <DigestValue>AU5CG8vON7QUOjJZy5RVik7eY3S99UlcnoyCZPO5WT0=</DigestValue>
      </Reference>
      <Reference URI="/xl/styles.xml?ContentType=application/vnd.openxmlformats-officedocument.spreadsheetml.styles+xml">
        <DigestMethod Algorithm="http://www.w3.org/2001/04/xmlenc#sha256"/>
        <DigestValue>+ciE4PrWy6Tjfu+pd3T31bkiu/tCBrgwTL/w4aBD9sU=</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3ed53RrJsnQ4LIRvcgKO8M1B0EQ7rjPcNwWHu9HySfs=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sheet1.xml?ContentType=application/vnd.openxmlformats-officedocument.spreadsheetml.worksheet+xml">
        <DigestMethod Algorithm="http://www.w3.org/2001/04/xmlenc#sha256"/>
        <DigestValue>7Fkyr76+4FNXI81quADdWsHeeoweUfqjsomqLwEU7WU=</DigestValue>
      </Reference>
      <Reference URI="/xl/worksheets/sheet2.xml?ContentType=application/vnd.openxmlformats-officedocument.spreadsheetml.worksheet+xml">
        <DigestMethod Algorithm="http://www.w3.org/2001/04/xmlenc#sha256"/>
        <DigestValue>3uMSGx0HzyE9Sw7yW48r3NiautHkC6znycS14EuOGiA=</DigestValue>
      </Reference>
      <Reference URI="/xl/worksheets/sheet3.xml?ContentType=application/vnd.openxmlformats-officedocument.spreadsheetml.worksheet+xml">
        <DigestMethod Algorithm="http://www.w3.org/2001/04/xmlenc#sha256"/>
        <DigestValue>ZWrAXtppIcGYhuCpjNax8MaL4LBxGU1FgkpzPB/P2po=</DigestValue>
      </Reference>
      <Reference URI="/xl/worksheets/sheet4.xml?ContentType=application/vnd.openxmlformats-officedocument.spreadsheetml.worksheet+xml">
        <DigestMethod Algorithm="http://www.w3.org/2001/04/xmlenc#sha256"/>
        <DigestValue>6kUcCvYBjphEbfLqrbIpOkCyLCvhS+o2ir4a/CRCPhg=</DigestValue>
      </Reference>
      <Reference URI="/xl/worksheets/sheet5.xml?ContentType=application/vnd.openxmlformats-officedocument.spreadsheetml.worksheet+xml">
        <DigestMethod Algorithm="http://www.w3.org/2001/04/xmlenc#sha256"/>
        <DigestValue>F/e0L8Wdhdy6yCyZMsVbAOe9vC8iKLS/Xdl4OEqxBx4=</DigestValue>
      </Reference>
    </Manifest>
    <SignatureProperties>
      <SignatureProperty Id="idSignatureTime" Target="#idPackageSignature">
        <mdssi:SignatureTime xmlns:mdssi="http://schemas.openxmlformats.org/package/2006/digital-signature">
          <mdssi:Format>YYYY-MM-DDThh:mm:ssTZD</mdssi:Format>
          <mdssi:Value>2026-05-12T13:16:27Z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16.0.19822/27</OfficeVersion>
          <ApplicationVersion>16.0.19822</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2026-05-12T13:16:27Z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9CG2XsRm3pPoTMytBbT2F/rPvcAHhM69O2Cva0JFED4=</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RTy+mtRE+z7msYLAG2ZPiEd7Gc1Zzo0hq2+yMKroyoo=</DigestValue>
    </Reference>
  </SignedInfo>
  <SignatureValue>anm4UzHRgqqpTwXogiFdG9ck5DZoZmsUVxuYVTuCAckNpYYfAUW+JZhFM8qUn3opy4tPGNfdLN8G
v2EqbMQ0yFZV+wj9ZYa0aeRlAbe77JQfmX/Efc6TMC56xrzJeoiVOUCkEa/HzpqUwFJD2wRAzyvJ
Wu0KNwWhHVu1WsX6Wn4xJB1rKer6SQDSQhnL6spL+R6G9z5YqP8p7hl3WEqR5fPkfXEOX4UIDWF2
gez+Bh5E8ufaZT1LO9N9WUevjm34BPQOvECUUtqKpmv2QjUQMua4mfSLHiuPrJbLiqhlyeRxJbHT
pYJIP6USIH4FmzRAkpdjV4TOB5wt1MaX6x5rLQ==</SignatureValue>
  <KeyInfo>
    <X509Data>
      <X509Certificate>MIIIGzCCBgOgAwIBAgIRAKgEG9QNU5WRRt2efaYf25IwDQYJKoZIhvcNAQELBQAwgYUxCzAJBgNVBAYTAlBZMQ0wCwYDVQQKEwRJQ1BQMTgwNgYDVQQLEy9QcmVzdGFkb3IgQ3VhbGlmaWNhZG8gZGUgU2VydmljaW9zIGRlIENvbmZpYW56YTEVMBMGA1UEAxMMQ09ERTEwMCBTLkEuMRYwFAYDVQQFEw1SVUM4MDA4MDYxMC03MB4XDTI1MDYzMDEzMTEyMVoXDTI2MDYzMDEzMTEyMVowgbQxCzAJBgNVBAYTAlBZMSswKQYDVQQKEyJDRVJUSUZJQ0FETyBDVUFMSUZJQ0FETyBUUklCVVRBUklPMQswCQYDVQQLEwJGMTEXMBUGA1UEBBMOUEFSRURFUyBGUkFOQ08xFjAUBgNVBCoTDUNFU0FSIEVTVEVCQU4xJjAkBgNVBAMTHUNFU0FSIEVTVEVCQU4gIFBBUkVERVMgRlJBTkNPMRIwEAYDVQQFEwlDSTE0OTYwMDUwggEiMA0GCSqGSIb3DQEBAQUAA4IBDwAwggEKAoIBAQC9jphUr/KOKEGrsrr4l3CKrDpaSc0wu4n7ayo0SX1UNrbA+gIrLMh3ggAmZB6bf17J2fVCzhFq4nG6W+HjeNLhAETtcGMzT22TAil2ewb92K3K4XW4OUoqoo62si79cq0xO0r0iyfMIv27uFIkyleVjYZH0ozLQcwmW3ruoNsMzm/SrBgSwmg4BLFFkV/+5ZC4IC3Qqc3hhZVPnIsSluOfJby3Nf8XXY3QFcL/O2alDh6qTI0ISUiVTsmHSqi3DXVrj3qlPhuU2Z61OjvTiKKamdqr0LmkTbuDgeOf0AjiyqTmS5YB6fXwg+KeylWnaK5JLk8hsam8MrG22r4qgL+NAgMBAAGjggNTMIIDTzAMBgNVHRMBAf8EAjAAMB0GA1UdDgQWBBRyQzuAyivh9gvXn9gpXmk7ZZMrgDAfBgNVHSMEGDAWgBS+NVRiaGDnJtMxwV+XseL2ZM4H9TAOBgNVHQ8BAf8EBAMCBeAwgckGA1UdEQSBwTCBvoEWQ1BBUkVERVNAQ0FESUVNLkNPTS5QWaSBozCBoDFFMEMGA1UEChM8Q0FESUVNIEFETUlOSVNUUkFET1JBIERFIEZPTkRPUyBQQVRSSU9OSUFMRVMgREUgSU5WRVJTSU9OIFNBMRMwEQYDVQQMEwpQUkVTSURFTlRFMSowKAYDVQQNDCFGSVJNQSBFTEVDVFLDk05JQ0EgZGUgbml2ZWwgbWVkaW8xFjAUBgNVBAUTDVJVQzgwMDQwOTM0LTUwgfcGA1UdIASB7zCB7DCB6QYLKwYBBAGDrnABAQQwgdkwRgYIKwYBBQUHAgEWOmh0dHBzOi8vY29kZTEwMC5jb20ucHkvcmVwb3NpdG9yaW8tZGUtZG9jdW1lbnRvcy1wdWJsaWNvcy8wgY4GCCsGAQUFBwICMIGBDH9jZXJ0aWZpY2FkbyBjdWFsaWZpY2FkbyBkZSBmaXJtYSBlbGVjdHLDs25pY2EgdGlwbyBGMS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BMIGJBggrBgEFBQcBAQR9MHswOQYIKwYBBQUHMAGGLWh0dHA6Ly9vY3NwLmNvZGUxMDAuY29tLnB5L29jc3AvY2EtY29kZTEwMC1zYTA+BggrBgEFBQcwAoYyaHR0cDovL3BjYTEuY29kZTEwMC5jb20ucHkvY2VydHMvY2EtY29kZTEwMC1zYS5jZXIwDQYJKoZIhvcNAQELBQADggIBANOjqGmC5qnqw4XEO6tRyRFnhTWN9VAr7wB5rleoh+3zEs8ch8AUFYitquTCoeA+kVD/9gm7lMISseLhCU5UnxKlS7HMbREKK8t1wEg+3XggZNYXiTJEnQ6w6UzRaxE7ZWr5oa2F8N69BMalC7qYfkmGY9OwRrVrdoTjyZMYMsrZlJV/igvI5IJVbuxNNA0hotorkzfH/nlooNWdgMLXuBbQL/DC5CKq2qzoRqX03ckgGlbfVChsvkQltlEgzAn7vowjv9TBjp9lgvvNjfLxA9r8dqwxxqOoJ5yLrFfCXHjKr0ywycUhzBabdj9x2SJ1RyzXevhu3VAnX5gTwKK3hGWViKMT5HVV1Dox6+rd52XnUXtUSRid3v0TEGRyKyKlCqXIWZyWMT0Srox3RNuXG1UTOqiZTm+1WaS7yZ9A20UojsprRhwsIXvoEG4YoROJBnCLXtaOmXZbQES2Uj27/CMb5FBDdEMVQOMB/FO/U+y7wDRBi7oC4CLRBP6htczduB0jkpXzhF30Ow9zhS5YMwDgDRlnRjTQawQ1AXQIJiIdJEqExY84gWI34uVeDXCkbZsBeA1mfGfbbP7TtclN/pz5dRrLLXCrgskkQ5N1PK7LjqDvfsI0gDNwVKrJjhmcKXCke5Zppee29i8l7xSwCcfTFEMGTNqvw/uT+cF4DR8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M6w4MAMS++aOxJ8aLJ7ERRQ07r5XSdpgzr+3suID6ps=</DigestValue>
      </Reference>
      <Reference URI="/xl/printerSettings/printerSettings1.bin?ContentType=application/vnd.openxmlformats-officedocument.spreadsheetml.printerSettings">
        <DigestMethod Algorithm="http://www.w3.org/2001/04/xmlenc#sha256"/>
        <DigestValue>2b9ogg66u/8uliR3r77S+hb4ioqOzWAgk9s2CVhMtgw=</DigestValue>
      </Reference>
      <Reference URI="/xl/printerSettings/printerSettings2.bin?ContentType=application/vnd.openxmlformats-officedocument.spreadsheetml.printerSettings">
        <DigestMethod Algorithm="http://www.w3.org/2001/04/xmlenc#sha256"/>
        <DigestValue>iYHiGN1U+t450/64CPSxP1pcLNfPExy4GJhNFJuEffM=</DigestValue>
      </Reference>
      <Reference URI="/xl/printerSettings/printerSettings3.bin?ContentType=application/vnd.openxmlformats-officedocument.spreadsheetml.printerSettings">
        <DigestMethod Algorithm="http://www.w3.org/2001/04/xmlenc#sha256"/>
        <DigestValue>BrHoG2HYGAcEjqNtbArD9STXoKBmyG3GxXKNnTs0C7s=</DigestValue>
      </Reference>
      <Reference URI="/xl/sharedStrings.xml?ContentType=application/vnd.openxmlformats-officedocument.spreadsheetml.sharedStrings+xml">
        <DigestMethod Algorithm="http://www.w3.org/2001/04/xmlenc#sha256"/>
        <DigestValue>AU5CG8vON7QUOjJZy5RVik7eY3S99UlcnoyCZPO5WT0=</DigestValue>
      </Reference>
      <Reference URI="/xl/styles.xml?ContentType=application/vnd.openxmlformats-officedocument.spreadsheetml.styles+xml">
        <DigestMethod Algorithm="http://www.w3.org/2001/04/xmlenc#sha256"/>
        <DigestValue>+ciE4PrWy6Tjfu+pd3T31bkiu/tCBrgwTL/w4aBD9sU=</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3ed53RrJsnQ4LIRvcgKO8M1B0EQ7rjPcNwWHu9HySfs=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sheet1.xml?ContentType=application/vnd.openxmlformats-officedocument.spreadsheetml.worksheet+xml">
        <DigestMethod Algorithm="http://www.w3.org/2001/04/xmlenc#sha256"/>
        <DigestValue>7Fkyr76+4FNXI81quADdWsHeeoweUfqjsomqLwEU7WU=</DigestValue>
      </Reference>
      <Reference URI="/xl/worksheets/sheet2.xml?ContentType=application/vnd.openxmlformats-officedocument.spreadsheetml.worksheet+xml">
        <DigestMethod Algorithm="http://www.w3.org/2001/04/xmlenc#sha256"/>
        <DigestValue>3uMSGx0HzyE9Sw7yW48r3NiautHkC6znycS14EuOGiA=</DigestValue>
      </Reference>
      <Reference URI="/xl/worksheets/sheet3.xml?ContentType=application/vnd.openxmlformats-officedocument.spreadsheetml.worksheet+xml">
        <DigestMethod Algorithm="http://www.w3.org/2001/04/xmlenc#sha256"/>
        <DigestValue>ZWrAXtppIcGYhuCpjNax8MaL4LBxGU1FgkpzPB/P2po=</DigestValue>
      </Reference>
      <Reference URI="/xl/worksheets/sheet4.xml?ContentType=application/vnd.openxmlformats-officedocument.spreadsheetml.worksheet+xml">
        <DigestMethod Algorithm="http://www.w3.org/2001/04/xmlenc#sha256"/>
        <DigestValue>6kUcCvYBjphEbfLqrbIpOkCyLCvhS+o2ir4a/CRCPhg=</DigestValue>
      </Reference>
      <Reference URI="/xl/worksheets/sheet5.xml?ContentType=application/vnd.openxmlformats-officedocument.spreadsheetml.worksheet+xml">
        <DigestMethod Algorithm="http://www.w3.org/2001/04/xmlenc#sha256"/>
        <DigestValue>F/e0L8Wdhdy6yCyZMsVbAOe9vC8iKLS/Xdl4OEqxBx4=</DigestValue>
      </Reference>
    </Manifest>
    <SignatureProperties>
      <SignatureProperty Id="idSignatureTime" Target="#idPackageSignature">
        <mdssi:SignatureTime xmlns:mdssi="http://schemas.openxmlformats.org/package/2006/digital-signature">
          <mdssi:Format>YYYY-MM-DDThh:mm:ssTZD</mdssi:Format>
          <mdssi:Value>2026-05-12T19:46:26Z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2026-05-12T19:46:26Z</xd:SigningTime>
          <xd:SigningCertificate>
            <xd:Cert>
              <xd:CertDigest>
                <DigestMethod Algorithm="http://www.w3.org/2001/04/xmlenc#sha256"/>
                <DigestValue>6YA55DSkyzM6j27dfSzMASBASF9yJVsLEjvf/xiziwU=</DigestValue>
              </xd:CertDigest>
              <xd:IssuerSerial>
                <X509IssuerName>SERIALNUMBER=RUC80080610-7, CN=CODE100 S.A., OU=Prestador Cualificado de Servicios de Confianza, O=ICPP, C=PY</X509IssuerName>
                <X509SerialNumber>223331636904854109860690474714464770962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6" ma:contentTypeDescription="Crear nuevo documento." ma:contentTypeScope="" ma:versionID="80989066a5b1253bf5be8e71befe517d">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77ce0cdda78eae269b62b928659884c7"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Estado" minOccurs="0"/>
                <xsd:element ref="ns2:Sector" minOccurs="0"/>
                <xsd:element ref="ns2:Gerenteencargado" minOccurs="0"/>
                <xsd:element ref="ns2:Cantidaddeite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Estado" ma:index="28" nillable="true" ma:displayName="Estado" ma:format="Dropdown" ma:internalName="Estado">
      <xsd:simpleType>
        <xsd:restriction base="dms:Choice">
          <xsd:enumeration value="Activo"/>
          <xsd:enumeration value="No activo"/>
        </xsd:restriction>
      </xsd:simpleType>
    </xsd:element>
    <xsd:element name="Sector" ma:index="29" nillable="true" ma:displayName="Sector" ma:format="Dropdown" ma:internalName="Sector">
      <xsd:simpleType>
        <xsd:restriction base="dms:Choice">
          <xsd:enumeration value="Agronegocios (CC21)"/>
          <xsd:enumeration value="Opción 2"/>
          <xsd:enumeration value="Opción 3"/>
        </xsd:restriction>
      </xsd:simpleType>
    </xsd:element>
    <xsd:element name="Gerenteencargado" ma:index="30" nillable="true" ma:displayName="Gerente encargado" ma:format="Dropdown" ma:list="UserInfo" ma:SharePointGroup="0" ma:internalName="Gerenteencarg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ntidaddeitems" ma:index="31" nillable="true" ma:displayName="Cantidad de items" ma:format="Dropdown" ma:internalName="Cantidaddeitems"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Cantidaddeitems xmlns="50cd21ce-157e-4cef-a9e1-719e8f6c805e" xsi:nil="true"/>
    <Gerenteencargado xmlns="50cd21ce-157e-4cef-a9e1-719e8f6c805e">
      <UserInfo>
        <DisplayName/>
        <AccountId xsi:nil="true"/>
        <AccountType/>
      </UserInfo>
    </Gerenteencargado>
    <Sector xmlns="50cd21ce-157e-4cef-a9e1-719e8f6c805e" xsi:nil="true"/>
    <Estado xmlns="50cd21ce-157e-4cef-a9e1-719e8f6c805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669F2D-0F50-4740-A22E-517158AE0C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d21ce-157e-4cef-a9e1-719e8f6c805e"/>
    <ds:schemaRef ds:uri="e22f4d1c-4a35-40b6-96d5-1a9c7e49a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D74D23-4034-49EA-AC4F-C2229FB73D1A}">
  <ds:schemaRefs>
    <ds:schemaRef ds:uri="http://purl.org/dc/terms/"/>
    <ds:schemaRef ds:uri="http://schemas.microsoft.com/office/2006/documentManagement/types"/>
    <ds:schemaRef ds:uri="http://www.w3.org/XML/1998/namespace"/>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e22f4d1c-4a35-40b6-96d5-1a9c7e49af38"/>
    <ds:schemaRef ds:uri="50cd21ce-157e-4cef-a9e1-719e8f6c805e"/>
  </ds:schemaRefs>
</ds:datastoreItem>
</file>

<file path=customXml/itemProps3.xml><?xml version="1.0" encoding="utf-8"?>
<ds:datastoreItem xmlns:ds="http://schemas.openxmlformats.org/officeDocument/2006/customXml" ds:itemID="{7EFA8C13-EACC-40A9-BC6F-7259946C71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EAN</vt:lpstr>
      <vt:lpstr>EIE</vt:lpstr>
      <vt:lpstr>EVA</vt:lpstr>
      <vt:lpstr>EFE</vt:lpstr>
      <vt:lpstr>NOTAS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2026-05-12T13:16:10Z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y fmtid="{D5CDD505-2E9C-101B-9397-08002B2CF9AE}" pid="3" name="MediaServiceImageTags">
    <vt:lpwstr/>
  </property>
</Properties>
</file>