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294" documentId="10_ncr:200_{D9E4DAE5-0B15-4687-BC30-CBFC66BFDDA1}" xr6:coauthVersionLast="47" xr6:coauthVersionMax="47" xr10:uidLastSave="{E994842C-D111-4B61-9837-67F25398F3B9}"/>
  <bookViews>
    <workbookView xWindow="-120" yWindow="-120" windowWidth="29040" windowHeight="15720" tabRatio="696" activeTab="4" xr2:uid="{00000000-000D-0000-FFFF-FFFF00000000}"/>
  </bookViews>
  <sheets>
    <sheet name="EAN" sheetId="14" r:id="rId1"/>
    <sheet name="EIE" sheetId="16" r:id="rId2"/>
    <sheet name="EVA" sheetId="19" r:id="rId3"/>
    <sheet name="EFE" sheetId="20" r:id="rId4"/>
    <sheet name="NOTAS" sheetId="21"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0" l="1"/>
  <c r="J163" i="21" l="1"/>
  <c r="J161" i="21"/>
  <c r="C140" i="21"/>
  <c r="L118" i="21"/>
  <c r="L117" i="21"/>
  <c r="G118" i="21"/>
  <c r="G117" i="21"/>
  <c r="M117" i="21" s="1"/>
  <c r="D95" i="21"/>
  <c r="C95" i="21"/>
  <c r="M118" i="21" l="1"/>
  <c r="I163" i="21" l="1"/>
  <c r="H163" i="21"/>
  <c r="G163" i="21"/>
  <c r="G174" i="21"/>
  <c r="H174" i="21"/>
  <c r="I174" i="21"/>
  <c r="D134" i="21" l="1"/>
  <c r="C134" i="21"/>
  <c r="D127" i="21"/>
  <c r="C127" i="21"/>
  <c r="M120" i="21"/>
  <c r="D100" i="21"/>
  <c r="C100" i="21"/>
  <c r="E77" i="21"/>
  <c r="D77" i="21"/>
  <c r="E76" i="21"/>
  <c r="D92" i="21" s="1"/>
  <c r="D99" i="21" s="1"/>
  <c r="D106" i="21" s="1"/>
  <c r="D126" i="21" s="1"/>
  <c r="D133" i="21" s="1"/>
  <c r="D139" i="21" s="1"/>
  <c r="D143" i="21" s="1"/>
  <c r="D76" i="21"/>
  <c r="C92" i="21" s="1"/>
  <c r="C99" i="21" s="1"/>
  <c r="C106" i="21" s="1"/>
  <c r="C126" i="21" s="1"/>
  <c r="C133" i="21" s="1"/>
  <c r="C139" i="21" s="1"/>
  <c r="C143" i="21" s="1"/>
  <c r="D9" i="19" l="1"/>
  <c r="C9" i="19"/>
  <c r="E8" i="19"/>
  <c r="D7" i="16"/>
  <c r="C7" i="16"/>
  <c r="D141" i="21" l="1"/>
  <c r="D152" i="21"/>
  <c r="C152" i="21"/>
  <c r="C141" i="21"/>
  <c r="M119" i="21"/>
  <c r="L119" i="21"/>
  <c r="K119" i="21"/>
  <c r="J119" i="21"/>
  <c r="I119" i="21"/>
  <c r="H119" i="21"/>
  <c r="G119" i="21"/>
  <c r="F119" i="21"/>
  <c r="E119" i="21"/>
  <c r="D119" i="21"/>
  <c r="C119" i="21"/>
  <c r="E9" i="19" l="1"/>
  <c r="C19" i="14"/>
  <c r="C19" i="20"/>
  <c r="C25" i="20" s="1"/>
  <c r="C15" i="14"/>
  <c r="C20" i="14" l="1"/>
  <c r="C22" i="14" s="1"/>
  <c r="D109" i="21"/>
  <c r="C109" i="21"/>
  <c r="C101" i="21" l="1"/>
  <c r="D101" i="21"/>
  <c r="D15" i="14" l="1"/>
  <c r="J172" i="21" l="1"/>
  <c r="J174" i="21"/>
  <c r="B4" i="16"/>
  <c r="B4" i="20" l="1"/>
  <c r="D128" i="21" l="1"/>
  <c r="C128" i="21"/>
  <c r="B120" i="21"/>
  <c r="B119" i="21"/>
  <c r="B158" i="21" l="1"/>
  <c r="B169" i="21"/>
  <c r="D19" i="20"/>
  <c r="D23" i="20" l="1"/>
  <c r="D12" i="16"/>
  <c r="C12" i="16" l="1"/>
  <c r="D19" i="14" l="1"/>
  <c r="D135" i="21"/>
  <c r="C135" i="21"/>
  <c r="D20" i="14" l="1"/>
  <c r="D22" i="14" l="1"/>
  <c r="E78" i="21"/>
  <c r="D18" i="16"/>
  <c r="D7" i="20"/>
  <c r="D19" i="16" l="1"/>
  <c r="D25" i="20"/>
  <c r="C18" i="16" l="1"/>
  <c r="C19" i="16" l="1"/>
  <c r="D10" i="19" l="1"/>
  <c r="D11" i="19" s="1"/>
  <c r="D78" i="21"/>
  <c r="C7" i="20" l="1"/>
  <c r="E10" i="19" l="1"/>
  <c r="E12" i="19" s="1"/>
  <c r="C11" i="19"/>
</calcChain>
</file>

<file path=xl/sharedStrings.xml><?xml version="1.0" encoding="utf-8"?>
<sst xmlns="http://schemas.openxmlformats.org/spreadsheetml/2006/main" count="209" uniqueCount="159">
  <si>
    <t>ESTADO DEL ACTIVO NETO</t>
  </si>
  <si>
    <t>ESTADO DE VARIACIÓN DEL ACTIVO NETO</t>
  </si>
  <si>
    <t>ESTADO DE FLUJO DE EFECTIVO</t>
  </si>
  <si>
    <t>NOTAS A LOS ESTADOS FINANCIEROS</t>
  </si>
  <si>
    <t>FONDO DE INVERSIÓN ECO FORESTAL I</t>
  </si>
  <si>
    <t>En Gs.</t>
  </si>
  <si>
    <t>ACTIVO</t>
  </si>
  <si>
    <t>TOTAL ACTIVO BRUTO</t>
  </si>
  <si>
    <t>PASIVO</t>
  </si>
  <si>
    <t>TOTAL PASIVO</t>
  </si>
  <si>
    <t xml:space="preserve">TOTAL ACTIVO NETO </t>
  </si>
  <si>
    <t>CUOTAS PARTES EN CIRCULACIÓN</t>
  </si>
  <si>
    <t xml:space="preserve">VALOR CUOTA PARTE AL CIERRE </t>
  </si>
  <si>
    <t>ESTADO DE INGRESOS Y EGRESOS</t>
  </si>
  <si>
    <t>INGRESO</t>
  </si>
  <si>
    <t>TOTAL INGRESOS</t>
  </si>
  <si>
    <t>EGRESOS</t>
  </si>
  <si>
    <t>Comisión por Administración</t>
  </si>
  <si>
    <t>TOTAL EGRESOS</t>
  </si>
  <si>
    <t>RESULTADO DEL EJERCICIO</t>
  </si>
  <si>
    <t>CUENTA</t>
  </si>
  <si>
    <t>APORTANTES</t>
  </si>
  <si>
    <t>RESULTADO</t>
  </si>
  <si>
    <t>SALDO AL INICIO</t>
  </si>
  <si>
    <t>MOVIMIENTO DEL PERÍODO</t>
  </si>
  <si>
    <t>Suscripciones</t>
  </si>
  <si>
    <t>Resultado del período</t>
  </si>
  <si>
    <t>SALDO AL FINAL DEL PERÍODO</t>
  </si>
  <si>
    <t>CONCEPTO</t>
  </si>
  <si>
    <t>Efectivo al inicio del periodo</t>
  </si>
  <si>
    <t>Causas de las variaciones del efectivo</t>
  </si>
  <si>
    <t>Actividades Operativas</t>
  </si>
  <si>
    <t>Cambios en activos y pasivos operativos</t>
  </si>
  <si>
    <t>(Aumento) Disminución Deudores por operaciones</t>
  </si>
  <si>
    <t>Comisiones pagadas</t>
  </si>
  <si>
    <t>Flujo neto de efectivo generado por actividades operativas</t>
  </si>
  <si>
    <t>Actividades de financiación</t>
  </si>
  <si>
    <t xml:space="preserve">Rescates </t>
  </si>
  <si>
    <t>Flujo neto de efectivo generado por (utilizado) en actividades de financiación</t>
  </si>
  <si>
    <t>Saldo Final de efectivo</t>
  </si>
  <si>
    <t>1) Información Básica del Fondo</t>
  </si>
  <si>
    <t>LA ADMINISTRADORA será responsable de la administración del FONDO DE INVERSIÓN ECO FORESTAL I, que en adelante se denominará FONDO ECO FORESTAL I, registrado en la Comisión Nacional de Valores de conformidad con la Resolución N.º 39E/21 de fecha 13/10/2021, el cual se regirá por el REGLAMENTO INTERNO, aprobado por Resolución 39E/21 de fecha 13/10/2021. El objeto del FONDO ECO FORESTAL I será invertir en desarrollar plantaciones forestales para la producción de madera de alta calidad destinada a madera aserrada para la construcción o para hacer laminas destinadas a la producción de contrachapados. El FONDO también invertirá en desarrollar plantaciones forestales para la producción de madera de menor calidad para la industria de
la celulosa.. Está dirigido a personas físicas y jurídicas. El riesgo de las Cuotas de Participación estará dado por la naturaleza de los activos que invierta el FONDO, de acuerdo a lo expuesto en la política de inversiones.</t>
  </si>
  <si>
    <t>2) Información sobre la Administradora</t>
  </si>
  <si>
    <t xml:space="preserve">    2.1) Información General</t>
  </si>
  <si>
    <t xml:space="preserve">    2.2) Entidad encargada de la Custodia</t>
  </si>
  <si>
    <t>3) Criterios Contables Aplicados</t>
  </si>
  <si>
    <t>La entidad aplica el principio de lo devengado para el reconocimiento de los ingresos y la imputación de costos.</t>
  </si>
  <si>
    <t>Tipo de cambio comprador</t>
  </si>
  <si>
    <t xml:space="preserve">Tipo de cambio vendedor       </t>
  </si>
  <si>
    <t>a) Posición en Moneda Extranjera:</t>
  </si>
  <si>
    <t>TOTAL</t>
  </si>
  <si>
    <t>_Información Estadística</t>
  </si>
  <si>
    <t>MES</t>
  </si>
  <si>
    <t>VALOR CUOTA</t>
  </si>
  <si>
    <t>PATRIMONIO NETO DEL FONDO</t>
  </si>
  <si>
    <t>N° DE PARTICIPES</t>
  </si>
  <si>
    <t>ENERO</t>
  </si>
  <si>
    <t>FEBRERO</t>
  </si>
  <si>
    <t>MARZO</t>
  </si>
  <si>
    <t>4) Composición de las Cuentas</t>
  </si>
  <si>
    <t>CUENTAS</t>
  </si>
  <si>
    <t>Banco GNB Paraguay</t>
  </si>
  <si>
    <t>ANEXO I</t>
  </si>
  <si>
    <t>COMPOSICION DE LAS INVERSIONES DEL FONDO</t>
  </si>
  <si>
    <t>(GUARANÍES)</t>
  </si>
  <si>
    <t>Instrumento</t>
  </si>
  <si>
    <t>Sector</t>
  </si>
  <si>
    <t>País</t>
  </si>
  <si>
    <t>Fecha
Compra</t>
  </si>
  <si>
    <t>Moneda</t>
  </si>
  <si>
    <t>Monto</t>
  </si>
  <si>
    <t>Val. Compra</t>
  </si>
  <si>
    <t>Val. Contable</t>
  </si>
  <si>
    <t>%
De las Inversiones con Relac. al Pat. Neto del Fondo</t>
  </si>
  <si>
    <t>Proyecto Forestal I</t>
  </si>
  <si>
    <t>Forestal</t>
  </si>
  <si>
    <t>Paraguay</t>
  </si>
  <si>
    <t>Gs</t>
  </si>
  <si>
    <t>TOTAL GENERAL</t>
  </si>
  <si>
    <t>b) Diferencia de Cambio en Moneda Extranjera:</t>
  </si>
  <si>
    <t>Comité de Vigilancia</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</si>
  <si>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</si>
  <si>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r>
      <t xml:space="preserve">El Fondo Eco Forestal Mantiene sus operaciones exclusivamente en moneda local, razón por la cual no arroja saldo con </t>
    </r>
    <r>
      <rPr>
        <i/>
        <u/>
        <sz val="11"/>
        <color theme="1"/>
        <rFont val="Gantari"/>
      </rPr>
      <t>Diferencia de Cambio en Moneda Extranjera</t>
    </r>
  </si>
  <si>
    <r>
      <t xml:space="preserve">Disponibilidades </t>
    </r>
    <r>
      <rPr>
        <b/>
        <sz val="11"/>
        <color rgb="FF000000"/>
        <rFont val="Gantari"/>
      </rPr>
      <t>Nota 4.1</t>
    </r>
  </si>
  <si>
    <t>Cadiem AFPISA, es la encargada de la custodia de activos del Fondo. Si hubiese títulos físicos serán resguardados en una Caja de Valores del Paraguay.</t>
  </si>
  <si>
    <t>La comisión de administración que se está utilizando es de 2,0% anual más IVA. Esta comisión se calcula diariamente de los fondos bajo manejo y se pagan mensualmente a la administradora, generalmente el primer día hábil siguiente al cierre del mes anterior.</t>
  </si>
  <si>
    <t>Los estados financieros se han preparado de acuerdo con normas contables y criterios de valuación dictados por la Superintendencia de Valores y con normas de información financiera vigentes en el Paraguay dictadas por el Consejo de Contadores Públicos del Paraguay.</t>
  </si>
  <si>
    <t>Inversión Forestal</t>
  </si>
  <si>
    <t>Alquiler de Pasturas</t>
  </si>
  <si>
    <t>OTROS EGRESOS</t>
  </si>
  <si>
    <r>
      <t xml:space="preserve">Inversiones </t>
    </r>
    <r>
      <rPr>
        <b/>
        <u/>
        <sz val="11"/>
        <rFont val="Gantari"/>
      </rPr>
      <t>Anexo I</t>
    </r>
  </si>
  <si>
    <t>IVA Crédito</t>
  </si>
  <si>
    <t>OTROS INGRESOS</t>
  </si>
  <si>
    <t>Ingresos Varios</t>
  </si>
  <si>
    <t>Otros Gastos Administrativos</t>
  </si>
  <si>
    <t>Retetención de Impuestos</t>
  </si>
  <si>
    <t>Ingresos Ordinarios</t>
  </si>
  <si>
    <t>Proveedores</t>
  </si>
  <si>
    <t>Crédito Fiscal</t>
  </si>
  <si>
    <t>Fondo Mutuo</t>
  </si>
  <si>
    <t>La valorización de las inversiones aplicadas en el fondo están constituidas su valor de costo histórico.</t>
  </si>
  <si>
    <t>Gastos de Asamblea</t>
  </si>
  <si>
    <t>Depreciacion Rodados</t>
  </si>
  <si>
    <t>VALORES DE ORIGEN</t>
  </si>
  <si>
    <t>DEPRECIACIONES</t>
  </si>
  <si>
    <t>NETO RESULTANTE</t>
  </si>
  <si>
    <t>VALORES AL INCIO</t>
  </si>
  <si>
    <t>ALTAS</t>
  </si>
  <si>
    <t>BAJAS</t>
  </si>
  <si>
    <t>REVALUO DEL PERIODO</t>
  </si>
  <si>
    <t>VALORES AL CIERRE</t>
  </si>
  <si>
    <t>ACUMULADA AL INICIO</t>
  </si>
  <si>
    <t>DEPRECIACIÓN DEL PERIODO</t>
  </si>
  <si>
    <t>ACUMULADAS AL CIERRE</t>
  </si>
  <si>
    <t>c) Gastos Operacionales y comisión de la Sociedad Administradora:</t>
  </si>
  <si>
    <t>Las 4 Notas  y el Anexo I que acompañan son parte integrante de estos Estados Financieros</t>
  </si>
  <si>
    <t>1ER. TRIMESTRE</t>
  </si>
  <si>
    <t>Seguros Pagados</t>
  </si>
  <si>
    <t>Papeleria y Utiles de Oficina</t>
  </si>
  <si>
    <t>Tipo de cambio BCP</t>
  </si>
  <si>
    <t>Las partidas de activos y pasivos en moneda extranjera fueron valuadas al tipo de cambio de cierre proporcionado por la Dirección Nacional de Ingresos Tributarios (DNIT), hasta el mes de diciembre del 2024, el cual no difiere significativamente respecto del vigente en el mercado libre de cambios, y de acuerdo a la Resolución SV. SG.N° 00003/2024 se considera la cotización Referencial Mensual, publicada por el Banco Central del Paraguay.</t>
  </si>
  <si>
    <t>Anticipo a Proveedores</t>
  </si>
  <si>
    <t>1er Semestre 2022</t>
  </si>
  <si>
    <t>Seguro a Devengar</t>
  </si>
  <si>
    <t>Comisiones a pagar a la administradora</t>
  </si>
  <si>
    <t>Tipo de cambio único</t>
  </si>
  <si>
    <r>
      <t xml:space="preserve">Cuentas a cobrar </t>
    </r>
    <r>
      <rPr>
        <b/>
        <sz val="11"/>
        <color rgb="FF000000"/>
        <rFont val="Gantari"/>
      </rPr>
      <t>Nota 4.2</t>
    </r>
  </si>
  <si>
    <r>
      <t xml:space="preserve">Otros Créditos </t>
    </r>
    <r>
      <rPr>
        <b/>
        <sz val="11"/>
        <color theme="1"/>
        <rFont val="Gantari"/>
      </rPr>
      <t>Nota 4.3</t>
    </r>
  </si>
  <si>
    <r>
      <t xml:space="preserve">Comisiones a pagar a la administradora </t>
    </r>
    <r>
      <rPr>
        <b/>
        <sz val="11"/>
        <color rgb="FF000000"/>
        <rFont val="Gantari"/>
      </rPr>
      <t>Nota 4.5</t>
    </r>
  </si>
  <si>
    <r>
      <t xml:space="preserve">    </t>
    </r>
    <r>
      <rPr>
        <b/>
        <sz val="11"/>
        <color theme="1"/>
        <rFont val="Gantari"/>
      </rPr>
      <t xml:space="preserve">4.6) </t>
    </r>
    <r>
      <rPr>
        <b/>
        <u/>
        <sz val="11"/>
        <color theme="1"/>
        <rFont val="Gantari"/>
      </rPr>
      <t>Resultado por Tenencia de Inversiones</t>
    </r>
    <r>
      <rPr>
        <u/>
        <sz val="11"/>
        <color theme="1"/>
        <rFont val="Gantari"/>
      </rPr>
      <t>:</t>
    </r>
    <r>
      <rPr>
        <sz val="11"/>
        <color theme="1"/>
        <rFont val="Gantari"/>
      </rPr>
      <t xml:space="preserve"> Esta cuenta refleja los rendimientos obtenidos por el fondo a partir de la inversión de su liquidez en participaciones de otros fondos durante el período.</t>
    </r>
  </si>
  <si>
    <r>
      <t>Otros Egresos</t>
    </r>
    <r>
      <rPr>
        <b/>
        <sz val="11"/>
        <color theme="1"/>
        <rFont val="Gantari"/>
      </rPr>
      <t xml:space="preserve"> Nota 4.7</t>
    </r>
  </si>
  <si>
    <r>
      <t xml:space="preserve">Bienes de Uso </t>
    </r>
    <r>
      <rPr>
        <b/>
        <sz val="11"/>
        <color theme="1"/>
        <rFont val="Gantari"/>
      </rPr>
      <t>Nota 4.4</t>
    </r>
  </si>
  <si>
    <r>
      <t xml:space="preserve">Comisión por Administración </t>
    </r>
    <r>
      <rPr>
        <b/>
        <sz val="11"/>
        <color theme="1"/>
        <rFont val="Gantari"/>
      </rPr>
      <t>Nota 3.C</t>
    </r>
  </si>
  <si>
    <t>TOTAL AL 31/12/2025</t>
  </si>
  <si>
    <t>Rodados</t>
  </si>
  <si>
    <t>Gastos de Marketing</t>
  </si>
  <si>
    <t>Equipamiento y Seguridad</t>
  </si>
  <si>
    <t>Reparación y Mantenimiento</t>
  </si>
  <si>
    <t>-</t>
  </si>
  <si>
    <t>Clientes - Mula E.A.S.</t>
  </si>
  <si>
    <t>El Fondo Eco Forestal I realiza sus operaciones exclusivamente en moneda local, por lo cual no presenta posición en moneda extranjera al cierre del ejercicio.</t>
  </si>
  <si>
    <r>
      <t xml:space="preserve">    </t>
    </r>
    <r>
      <rPr>
        <b/>
        <sz val="11"/>
        <color theme="1"/>
        <rFont val="Gantari"/>
      </rPr>
      <t xml:space="preserve">4.1) </t>
    </r>
    <r>
      <rPr>
        <b/>
        <u/>
        <sz val="11"/>
        <color theme="1"/>
        <rFont val="Gantari"/>
      </rPr>
      <t>Disponibilidades:</t>
    </r>
    <r>
      <rPr>
        <sz val="11"/>
        <color theme="1"/>
        <rFont val="Gantari"/>
      </rPr>
      <t xml:space="preserve"> Esta cuenta está compuesta por los saldos mantenidos en cuentas bancarias al cierre del ejercicio.</t>
    </r>
  </si>
  <si>
    <r>
      <t xml:space="preserve">    </t>
    </r>
    <r>
      <rPr>
        <b/>
        <sz val="11"/>
        <color theme="1"/>
        <rFont val="Gantari"/>
      </rPr>
      <t>4.2) Cuentas por Cobrar:</t>
    </r>
    <r>
      <rPr>
        <sz val="11"/>
        <color theme="1"/>
        <rFont val="Gantari"/>
      </rPr>
      <t xml:space="preserve"> Esta cuenta incluye los derechos exigibles a favor del fondo originados en operaciones propias de su actividad, pendientes de cobro al cierre del ejercicio.</t>
    </r>
  </si>
  <si>
    <r>
      <t xml:space="preserve">    </t>
    </r>
    <r>
      <rPr>
        <b/>
        <sz val="11"/>
        <color theme="1"/>
        <rFont val="Gantari"/>
      </rPr>
      <t>4.3) Otros Créditos:</t>
    </r>
    <r>
      <rPr>
        <sz val="11"/>
        <color theme="1"/>
        <rFont val="Gantari"/>
      </rPr>
      <t xml:space="preserve"> Esta cuenta está compuesta por los saldos a favor del fondo originados en operaciones distintas a su actividad principal, incluyendo importes pagados por adelantado y anticipos efectuados, los cuales serán aplicados o devengados en períodos posteriores, conforme a la naturaleza de cada operación.</t>
    </r>
  </si>
  <si>
    <r>
      <t xml:space="preserve">    </t>
    </r>
    <r>
      <rPr>
        <b/>
        <sz val="11"/>
        <color theme="1"/>
        <rFont val="Gantari"/>
      </rPr>
      <t xml:space="preserve">4.4) Bienes de uso: </t>
    </r>
    <r>
      <rPr>
        <sz val="11"/>
        <color theme="1"/>
        <rFont val="Gantari"/>
      </rPr>
      <t>Los bienes de uso se encuentran registrados a su costo de adquisición, neto de las depreciaciones acumuladas, cuando corresponda, y se exponen de acuerdo con las normas contables vigentes.</t>
    </r>
  </si>
  <si>
    <r>
      <t xml:space="preserve">    </t>
    </r>
    <r>
      <rPr>
        <b/>
        <sz val="11"/>
        <color theme="1"/>
        <rFont val="Gantari"/>
      </rPr>
      <t xml:space="preserve">4.5) </t>
    </r>
    <r>
      <rPr>
        <b/>
        <u/>
        <sz val="11"/>
        <color theme="1"/>
        <rFont val="Gantari"/>
      </rPr>
      <t>Comisión a Pagar a la Administradora</t>
    </r>
    <r>
      <rPr>
        <u/>
        <sz val="11"/>
        <color theme="1"/>
        <rFont val="Gantari"/>
      </rPr>
      <t>:</t>
    </r>
    <r>
      <rPr>
        <sz val="11"/>
        <color theme="1"/>
        <rFont val="Gantari"/>
      </rPr>
      <t xml:space="preserve"> Incluye las comisiones de administración devengadas y pendientes de pago a la sociedad administradora al cierre del ejercicio.</t>
    </r>
  </si>
  <si>
    <r>
      <t xml:space="preserve">    </t>
    </r>
    <r>
      <rPr>
        <b/>
        <sz val="11"/>
        <color theme="1"/>
        <rFont val="Gantari"/>
      </rPr>
      <t xml:space="preserve">4.7) </t>
    </r>
    <r>
      <rPr>
        <b/>
        <u/>
        <sz val="11"/>
        <color theme="1"/>
        <rFont val="Gantari"/>
      </rPr>
      <t>Otros Ingresos / Otros Egresos</t>
    </r>
    <r>
      <rPr>
        <u/>
        <sz val="11"/>
        <color theme="1"/>
        <rFont val="Gantari"/>
      </rPr>
      <t>:</t>
    </r>
    <r>
      <rPr>
        <sz val="11"/>
        <color theme="1"/>
        <rFont val="Gantari"/>
      </rPr>
      <t xml:space="preserve"> Esta cuenta comprende ingresos y egresos que no corresponden a las operaciones ordinarias del fondo, generados durante el ejercicio.</t>
    </r>
  </si>
  <si>
    <t>Correspondiente al 31/03/2026 comparativo con el periodo 31/03/2025</t>
  </si>
  <si>
    <t>Correspondiente al 31/03/2026 comparativo con el periodo 31/12/2025</t>
  </si>
  <si>
    <t>TOTAL AL 31/03/2026</t>
  </si>
  <si>
    <t xml:space="preserve">El período que cubre los Estados Contables es del 01 de enero al 31 de marzo del 2026 de forma comparativa con el mismo periodo del año anterior. </t>
  </si>
  <si>
    <t>%
De las Inversiones con Relac. al Activo del Fondo</t>
  </si>
  <si>
    <t>Producto Leña</t>
  </si>
  <si>
    <t>Venta de Leña</t>
  </si>
  <si>
    <t>Depreciación</t>
  </si>
  <si>
    <t>Maquinaria y Equipo</t>
  </si>
  <si>
    <r>
      <t xml:space="preserve">Otros Ingresos </t>
    </r>
    <r>
      <rPr>
        <b/>
        <sz val="9"/>
        <color theme="1"/>
        <rFont val="Gantari"/>
      </rPr>
      <t>Nota 4.7</t>
    </r>
  </si>
  <si>
    <t>Interes Fondo Mutuo</t>
  </si>
  <si>
    <r>
      <t xml:space="preserve">Intereses Fondo Mutuo  </t>
    </r>
    <r>
      <rPr>
        <b/>
        <sz val="9"/>
        <color theme="1"/>
        <rFont val="Gantari"/>
      </rPr>
      <t>Nota 4.6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</si>
</sst>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64" formatCode="_ * #,##0.00_ ;_ * \-#,##0.00_ ;_ * &quot;-&quot;_ ;_ @_ "/>
    <numFmt numFmtId="165" formatCode="_(* #,##0.00_);_(* \(#,##0.00\);_(* &quot;-&quot;??_);_(@_)"/>
    <numFmt numFmtId="166" formatCode="#,##0_);\(#,##0\);\ &quot;-&quot;_)"/>
    <numFmt numFmtId="167" formatCode="[$-409]mmm\-yy;@"/>
    <numFmt numFmtId="168" formatCode="_(* #,##0.00_);_(* \(#,##0.00\);_(* &quot;-&quot;_);_(@_)"/>
    <numFmt numFmtId="169" formatCode="_(* #,##0_);_(* \(#,##0\);_(* &quot;-&quot;??_);_(@_)"/>
  </numFmts>
  <fonts count="25" x14ac:knownFonts="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11"/>
      <color theme="1"/>
      <name val="Gantari"/>
    </font>
    <font>
      <u/>
      <sz val="11"/>
      <color theme="10"/>
      <name val="Gantari"/>
    </font>
    <font>
      <b/>
      <sz val="11"/>
      <name val="Gantari"/>
    </font>
    <font>
      <b/>
      <sz val="11"/>
      <color indexed="72"/>
      <name val="Gantari"/>
    </font>
    <font>
      <sz val="11"/>
      <color indexed="8"/>
      <name val="Gantari"/>
    </font>
    <font>
      <b/>
      <sz val="11"/>
      <color indexed="8"/>
      <name val="Gantari"/>
    </font>
    <font>
      <sz val="11"/>
      <name val="Gantari"/>
    </font>
    <font>
      <b/>
      <u/>
      <sz val="11"/>
      <color indexed="8"/>
      <name val="Gantari"/>
    </font>
    <font>
      <b/>
      <sz val="11"/>
      <color theme="1"/>
      <name val="Gantari"/>
    </font>
    <font>
      <b/>
      <u/>
      <sz val="11"/>
      <color theme="1"/>
      <name val="Gantari"/>
    </font>
    <font>
      <i/>
      <u/>
      <sz val="11"/>
      <color theme="1"/>
      <name val="Gantari"/>
    </font>
    <font>
      <sz val="11"/>
      <color rgb="FF000000"/>
      <name val="Gantari"/>
    </font>
    <font>
      <u/>
      <sz val="11"/>
      <color theme="1"/>
      <name val="Gantari"/>
    </font>
    <font>
      <b/>
      <sz val="11"/>
      <color rgb="FF000000"/>
      <name val="Gantari"/>
    </font>
    <font>
      <sz val="11"/>
      <color rgb="FFFF0000"/>
      <name val="Gantari"/>
    </font>
    <font>
      <u/>
      <sz val="11"/>
      <name val="Gantari"/>
    </font>
    <font>
      <b/>
      <u/>
      <sz val="11"/>
      <name val="Gantari"/>
    </font>
    <font>
      <b/>
      <sz val="9"/>
      <color theme="1"/>
      <name val="Gantari"/>
    </font>
  </fonts>
  <fills count="5">
    <fill>
      <patternFill patternType="none"/>
    </fill>
    <fill>
      <patternFill patternType="gray125"/>
    </fill>
    <fill>
      <patternFill patternType="solid">
        <fgColor rgb="FFFFFFFF"/>
        <bgColor indexed="64"/>
      </patternFill>
    </fill>
    <fill>
      <patternFill patternType="solid">
        <fgColor theme="9" tint="0.59999389629810485"/>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4">
    <xf numFmtId="0" fontId="0" fillId="0" borderId="0"/>
    <xf numFmtId="41" fontId="1" fillId="0" borderId="0" applyFont="0" applyFill="0" applyBorder="0" applyAlignment="0" applyProtection="0"/>
    <xf numFmtId="0" fontId="2" fillId="0" borderId="0" applyNumberFormat="0" applyFont="0" applyFill="0" applyBorder="0" applyAlignment="0" applyProtection="0"/>
    <xf numFmtId="41"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5" fontId="4" fillId="0" borderId="0" applyFont="0" applyFill="0" applyBorder="0" applyAlignment="0" applyProtection="0"/>
    <xf numFmtId="0" fontId="5" fillId="0" borderId="0"/>
    <xf numFmtId="0" fontId="6" fillId="0" borderId="0" applyNumberFormat="0" applyFill="0" applyBorder="0" applyAlignment="0" applyProtection="0"/>
    <xf numFmtId="9" fontId="1" fillId="0" borderId="0" applyFont="0" applyFill="0" applyBorder="0" applyAlignment="0" applyProtection="0"/>
    <xf numFmtId="0" fontId="2" fillId="0" borderId="0"/>
    <xf numFmtId="0" fontId="2" fillId="0" borderId="0"/>
    <xf numFmtId="0" fontId="2" fillId="0" borderId="0"/>
  </cellStyleXfs>
  <cellXfs count="213">
    <xf numFmtId="0" fontId="0" fillId="0" borderId="0" xfId="0"/>
    <xf numFmtId="0" fontId="7" fillId="0" borderId="0" xfId="0" applyFont="1"/>
    <xf numFmtId="0" fontId="8" fillId="0" borderId="0" xfId="9" applyFont="1"/>
    <xf numFmtId="0" fontId="9" fillId="0" borderId="14" xfId="2" applyFont="1" applyBorder="1" applyAlignment="1">
      <alignment horizontal="centerContinuous" vertical="top"/>
    </xf>
    <xf numFmtId="0" fontId="10" fillId="0" borderId="5" xfId="2" applyFont="1" applyBorder="1" applyAlignment="1">
      <alignment horizontal="centerContinuous" vertical="top"/>
    </xf>
    <xf numFmtId="0" fontId="10" fillId="0" borderId="6" xfId="2" applyFont="1" applyBorder="1" applyAlignment="1">
      <alignment horizontal="centerContinuous" vertical="top"/>
    </xf>
    <xf numFmtId="0" fontId="10" fillId="0" borderId="7" xfId="2" applyFont="1" applyBorder="1" applyAlignment="1">
      <alignment horizontal="centerContinuous" vertical="top"/>
    </xf>
    <xf numFmtId="14" fontId="10" fillId="0" borderId="5" xfId="2" applyNumberFormat="1" applyFont="1" applyBorder="1" applyAlignment="1">
      <alignment horizontal="centerContinuous" vertical="top"/>
    </xf>
    <xf numFmtId="0" fontId="10" fillId="0" borderId="2" xfId="2" applyFont="1" applyBorder="1" applyAlignment="1">
      <alignment horizontal="center" vertical="center" wrapText="1"/>
    </xf>
    <xf numFmtId="0" fontId="11" fillId="0" borderId="10" xfId="0" applyFont="1" applyBorder="1" applyAlignment="1">
      <alignment horizontal="left" vertical="top"/>
    </xf>
    <xf numFmtId="0" fontId="11" fillId="0" borderId="11" xfId="0" applyFont="1" applyBorder="1" applyAlignment="1">
      <alignment vertical="top"/>
    </xf>
    <xf numFmtId="14" fontId="11" fillId="0" borderId="11" xfId="0" applyNumberFormat="1" applyFont="1" applyBorder="1" applyAlignment="1">
      <alignment horizontal="center" vertical="top"/>
    </xf>
    <xf numFmtId="0" fontId="11" fillId="0" borderId="11" xfId="0" applyFont="1" applyBorder="1" applyAlignment="1">
      <alignment horizontal="center" vertical="top"/>
    </xf>
    <xf numFmtId="41" fontId="11" fillId="0" borderId="11" xfId="1" applyFont="1" applyBorder="1" applyAlignment="1">
      <alignment horizontal="right" vertical="top"/>
    </xf>
    <xf numFmtId="0" fontId="11" fillId="0" borderId="13" xfId="0" applyFont="1" applyBorder="1" applyAlignment="1">
      <alignment horizontal="left" vertical="top"/>
    </xf>
    <xf numFmtId="0" fontId="11" fillId="0" borderId="14" xfId="0" applyFont="1" applyBorder="1" applyAlignment="1">
      <alignment horizontal="center" vertical="top"/>
    </xf>
    <xf numFmtId="0" fontId="11" fillId="0" borderId="14" xfId="0" applyFont="1" applyBorder="1" applyAlignment="1">
      <alignment vertical="top"/>
    </xf>
    <xf numFmtId="14" fontId="11" fillId="0" borderId="14" xfId="0" applyNumberFormat="1" applyFont="1" applyBorder="1" applyAlignment="1">
      <alignment horizontal="center" vertical="top"/>
    </xf>
    <xf numFmtId="41" fontId="11" fillId="0" borderId="14" xfId="1" applyFont="1" applyBorder="1" applyAlignment="1">
      <alignment horizontal="right" vertical="top"/>
    </xf>
    <xf numFmtId="0" fontId="11" fillId="0" borderId="14" xfId="0" applyFont="1" applyBorder="1" applyAlignment="1">
      <alignment horizontal="left" vertical="top"/>
    </xf>
    <xf numFmtId="0" fontId="14" fillId="0" borderId="14" xfId="0" applyFont="1" applyBorder="1" applyAlignment="1">
      <alignment vertical="top"/>
    </xf>
    <xf numFmtId="41" fontId="12" fillId="0" borderId="14" xfId="1" applyFont="1" applyBorder="1" applyAlignment="1" applyProtection="1">
      <alignment horizontal="right" vertical="top"/>
    </xf>
    <xf numFmtId="41" fontId="7" fillId="0" borderId="0" xfId="0" applyNumberFormat="1" applyFont="1"/>
    <xf numFmtId="43" fontId="7" fillId="0" borderId="0" xfId="0" applyNumberFormat="1" applyFont="1"/>
    <xf numFmtId="10" fontId="7" fillId="0" borderId="0" xfId="10" applyNumberFormat="1" applyFont="1"/>
    <xf numFmtId="0" fontId="15" fillId="0" borderId="0" xfId="0" applyFont="1" applyAlignment="1">
      <alignment horizontal="left"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7" fillId="0" borderId="0" xfId="0" applyFont="1" applyAlignment="1">
      <alignment horizontal="left" wrapText="1"/>
    </xf>
    <xf numFmtId="0" fontId="15" fillId="0" borderId="1" xfId="0" applyFont="1" applyBorder="1" applyAlignment="1">
      <alignment horizontal="center" vertical="center"/>
    </xf>
    <xf numFmtId="14" fontId="15" fillId="0" borderId="1" xfId="0" applyNumberFormat="1" applyFont="1" applyBorder="1" applyAlignment="1">
      <alignment horizontal="center" vertical="center"/>
    </xf>
    <xf numFmtId="0" fontId="7" fillId="0" borderId="1" xfId="0" applyFont="1" applyBorder="1" applyAlignment="1">
      <alignment horizontal="justify" vertical="center"/>
    </xf>
    <xf numFmtId="164" fontId="7" fillId="0" borderId="1" xfId="1" applyNumberFormat="1" applyFont="1" applyBorder="1" applyAlignment="1">
      <alignment horizontal="center" vertical="center"/>
    </xf>
    <xf numFmtId="0" fontId="15" fillId="0" borderId="0" xfId="0" applyFont="1"/>
    <xf numFmtId="0" fontId="15" fillId="0" borderId="0" xfId="0" applyFont="1" applyAlignment="1">
      <alignment wrapText="1"/>
    </xf>
    <xf numFmtId="41" fontId="7" fillId="0" borderId="2" xfId="1" applyFont="1" applyBorder="1" applyAlignment="1">
      <alignment horizontal="center" vertical="center"/>
    </xf>
    <xf numFmtId="41" fontId="15" fillId="0" borderId="1" xfId="1" applyFont="1" applyFill="1" applyBorder="1" applyAlignment="1">
      <alignment horizontal="center" vertical="center"/>
    </xf>
    <xf numFmtId="0" fontId="15" fillId="0" borderId="1" xfId="0" applyFont="1" applyBorder="1" applyAlignment="1">
      <alignment horizontal="center" vertical="center" wrapText="1"/>
    </xf>
    <xf numFmtId="0" fontId="7" fillId="0" borderId="8" xfId="0" applyFont="1" applyBorder="1"/>
    <xf numFmtId="41" fontId="7" fillId="0" borderId="2" xfId="1" applyFont="1" applyBorder="1"/>
    <xf numFmtId="41" fontId="7" fillId="0" borderId="3" xfId="1" applyFont="1" applyBorder="1"/>
    <xf numFmtId="41" fontId="7" fillId="0" borderId="0" xfId="1" applyFont="1" applyFill="1" applyBorder="1" applyAlignment="1">
      <alignment horizontal="center" vertical="center"/>
    </xf>
    <xf numFmtId="41" fontId="15" fillId="0" borderId="1" xfId="1" applyFont="1" applyFill="1" applyBorder="1"/>
    <xf numFmtId="0" fontId="15" fillId="0" borderId="0" xfId="0" applyFont="1" applyAlignment="1">
      <alignment horizontal="center" vertical="center"/>
    </xf>
    <xf numFmtId="164" fontId="15" fillId="0" borderId="0" xfId="1" applyNumberFormat="1" applyFont="1" applyFill="1" applyBorder="1"/>
    <xf numFmtId="0" fontId="7" fillId="0" borderId="1" xfId="0" applyFont="1" applyBorder="1"/>
    <xf numFmtId="41" fontId="7" fillId="0" borderId="12" xfId="1" applyFont="1" applyBorder="1"/>
    <xf numFmtId="41" fontId="7" fillId="0" borderId="0" xfId="0" applyNumberFormat="1" applyFont="1" applyAlignment="1">
      <alignment horizontal="left" vertical="top" wrapText="1"/>
    </xf>
    <xf numFmtId="41" fontId="15" fillId="0" borderId="7" xfId="1" applyFont="1" applyBorder="1"/>
    <xf numFmtId="41" fontId="7" fillId="0" borderId="1" xfId="1" applyFont="1" applyBorder="1"/>
    <xf numFmtId="41" fontId="15" fillId="0" borderId="1" xfId="1" applyFont="1" applyBorder="1" applyAlignment="1">
      <alignment horizontal="center" vertical="center"/>
    </xf>
    <xf numFmtId="0" fontId="15" fillId="0" borderId="0" xfId="0" applyFont="1" applyAlignment="1">
      <alignment horizontal="center"/>
    </xf>
    <xf numFmtId="0" fontId="15" fillId="0" borderId="1" xfId="0" applyFont="1" applyBorder="1"/>
    <xf numFmtId="41" fontId="15" fillId="0" borderId="1" xfId="1" applyFont="1" applyBorder="1"/>
    <xf numFmtId="0" fontId="16" fillId="0" borderId="8" xfId="0" applyFont="1" applyBorder="1"/>
    <xf numFmtId="0" fontId="15" fillId="0" borderId="8" xfId="0" applyFont="1" applyBorder="1"/>
    <xf numFmtId="0" fontId="15" fillId="0" borderId="1" xfId="0" applyFont="1" applyBorder="1" applyAlignment="1">
      <alignment horizontal="left" vertical="center" wrapText="1"/>
    </xf>
    <xf numFmtId="0" fontId="15" fillId="0" borderId="1" xfId="0" applyFont="1" applyBorder="1" applyAlignment="1">
      <alignment horizontal="left" wrapText="1"/>
    </xf>
    <xf numFmtId="41" fontId="7" fillId="0" borderId="0" xfId="1" applyFont="1"/>
    <xf numFmtId="0" fontId="15" fillId="0" borderId="1" xfId="0" applyFont="1" applyBorder="1" applyAlignment="1">
      <alignment horizontal="center"/>
    </xf>
    <xf numFmtId="14" fontId="15" fillId="0" borderId="1" xfId="0" applyNumberFormat="1" applyFont="1" applyBorder="1" applyAlignment="1">
      <alignment horizontal="center"/>
    </xf>
    <xf numFmtId="164" fontId="7" fillId="0" borderId="0" xfId="1" applyNumberFormat="1" applyFont="1"/>
    <xf numFmtId="41" fontId="7" fillId="0" borderId="3" xfId="1" applyFont="1" applyFill="1" applyBorder="1"/>
    <xf numFmtId="41" fontId="15" fillId="0" borderId="4" xfId="1" applyFont="1" applyBorder="1"/>
    <xf numFmtId="0" fontId="20" fillId="2" borderId="1" xfId="0" applyFont="1" applyFill="1" applyBorder="1" applyAlignment="1">
      <alignment vertical="center"/>
    </xf>
    <xf numFmtId="0" fontId="18" fillId="2" borderId="3" xfId="0" applyFont="1" applyFill="1" applyBorder="1" applyAlignment="1">
      <alignment horizontal="left" vertical="center"/>
    </xf>
    <xf numFmtId="0" fontId="18" fillId="2" borderId="3" xfId="0" applyFont="1" applyFill="1" applyBorder="1" applyAlignment="1">
      <alignment vertical="center"/>
    </xf>
    <xf numFmtId="164" fontId="7" fillId="0" borderId="0" xfId="0" applyNumberFormat="1" applyFont="1"/>
    <xf numFmtId="0" fontId="15" fillId="3" borderId="0" xfId="0" applyFont="1" applyFill="1" applyAlignment="1">
      <alignment horizontal="centerContinuous"/>
    </xf>
    <xf numFmtId="0" fontId="16" fillId="0" borderId="0" xfId="0" applyFont="1" applyAlignment="1">
      <alignment horizontal="centerContinuous"/>
    </xf>
    <xf numFmtId="0" fontId="15" fillId="0" borderId="0" xfId="0" applyFont="1" applyAlignment="1">
      <alignment horizontal="centerContinuous"/>
    </xf>
    <xf numFmtId="0" fontId="18" fillId="0" borderId="3" xfId="0" applyFont="1" applyBorder="1" applyAlignment="1">
      <alignment horizontal="left" vertical="top"/>
    </xf>
    <xf numFmtId="41" fontId="7" fillId="0" borderId="0" xfId="1" applyFont="1" applyFill="1"/>
    <xf numFmtId="41" fontId="21" fillId="0" borderId="0" xfId="1" applyFont="1"/>
    <xf numFmtId="10" fontId="11" fillId="0" borderId="12" xfId="10" applyNumberFormat="1" applyFont="1" applyFill="1" applyBorder="1" applyAlignment="1" applyProtection="1">
      <alignment vertical="top"/>
    </xf>
    <xf numFmtId="10" fontId="11" fillId="0" borderId="15" xfId="10" applyNumberFormat="1" applyFont="1" applyFill="1" applyBorder="1" applyAlignment="1" applyProtection="1">
      <alignment vertical="top"/>
    </xf>
    <xf numFmtId="0" fontId="20" fillId="2" borderId="2" xfId="0" applyFont="1" applyFill="1" applyBorder="1" applyAlignment="1">
      <alignment horizontal="center" vertical="center"/>
    </xf>
    <xf numFmtId="0" fontId="20" fillId="2" borderId="4" xfId="0" applyFont="1" applyFill="1" applyBorder="1" applyAlignment="1">
      <alignment vertical="center"/>
    </xf>
    <xf numFmtId="0" fontId="18" fillId="2" borderId="10" xfId="0" applyFont="1" applyFill="1" applyBorder="1" applyAlignment="1">
      <alignment vertical="center"/>
    </xf>
    <xf numFmtId="0" fontId="22" fillId="2" borderId="8" xfId="9" applyFont="1" applyFill="1" applyBorder="1" applyAlignment="1">
      <alignment vertical="center"/>
    </xf>
    <xf numFmtId="0" fontId="13" fillId="2" borderId="8" xfId="9" applyFont="1" applyFill="1" applyBorder="1" applyAlignment="1">
      <alignment vertical="center"/>
    </xf>
    <xf numFmtId="0" fontId="7" fillId="0" borderId="13" xfId="0" applyFont="1" applyBorder="1"/>
    <xf numFmtId="0" fontId="7" fillId="0" borderId="10" xfId="0" applyFont="1" applyBorder="1"/>
    <xf numFmtId="41" fontId="7" fillId="0" borderId="9" xfId="1" applyFont="1" applyBorder="1" applyAlignment="1">
      <alignment horizontal="center" vertical="center"/>
    </xf>
    <xf numFmtId="41" fontId="7" fillId="0" borderId="3" xfId="1" applyFont="1" applyBorder="1" applyAlignment="1">
      <alignment horizontal="center" vertical="center"/>
    </xf>
    <xf numFmtId="41" fontId="7" fillId="0" borderId="4" xfId="1" applyFont="1" applyBorder="1" applyAlignment="1">
      <alignment horizontal="center" vertical="center"/>
    </xf>
    <xf numFmtId="41" fontId="18" fillId="0" borderId="0" xfId="1" applyFont="1" applyBorder="1"/>
    <xf numFmtId="41" fontId="7" fillId="0" borderId="0" xfId="1" applyFont="1" applyBorder="1" applyAlignment="1">
      <alignment horizontal="right" vertical="center"/>
    </xf>
    <xf numFmtId="41" fontId="7" fillId="0" borderId="9" xfId="1" applyFont="1" applyBorder="1"/>
    <xf numFmtId="0" fontId="7" fillId="0" borderId="0" xfId="0" applyFont="1" applyAlignment="1">
      <alignment horizontal="justify" vertical="top" wrapText="1"/>
    </xf>
    <xf numFmtId="41" fontId="15" fillId="0" borderId="2" xfId="1" applyFont="1" applyBorder="1"/>
    <xf numFmtId="41" fontId="15" fillId="0" borderId="0" xfId="0" applyNumberFormat="1" applyFont="1" applyAlignment="1">
      <alignment horizontal="left"/>
    </xf>
    <xf numFmtId="14" fontId="15" fillId="0" borderId="1" xfId="1" applyNumberFormat="1" applyFont="1" applyBorder="1" applyAlignment="1">
      <alignment horizontal="center" vertical="center"/>
    </xf>
    <xf numFmtId="10" fontId="11" fillId="0" borderId="15" xfId="10" applyNumberFormat="1" applyFont="1" applyBorder="1" applyAlignment="1" applyProtection="1">
      <alignment vertical="top"/>
    </xf>
    <xf numFmtId="0" fontId="18" fillId="2" borderId="8" xfId="0" applyFont="1" applyFill="1" applyBorder="1" applyAlignment="1">
      <alignment vertical="center"/>
    </xf>
    <xf numFmtId="41" fontId="15" fillId="0" borderId="0" xfId="1" applyFont="1" applyAlignment="1">
      <alignment horizontal="center"/>
    </xf>
    <xf numFmtId="41" fontId="15" fillId="0" borderId="6" xfId="1" applyFont="1" applyBorder="1"/>
    <xf numFmtId="41" fontId="16" fillId="0" borderId="0" xfId="1" applyFont="1" applyAlignment="1">
      <alignment horizontal="left"/>
    </xf>
    <xf numFmtId="41" fontId="15" fillId="0" borderId="0" xfId="1" applyFont="1" applyAlignment="1">
      <alignment horizontal="left"/>
    </xf>
    <xf numFmtId="41" fontId="15" fillId="3" borderId="0" xfId="1" applyFont="1" applyFill="1" applyAlignment="1">
      <alignment horizontal="centerContinuous"/>
    </xf>
    <xf numFmtId="41" fontId="16" fillId="0" borderId="0" xfId="1" applyFont="1" applyAlignment="1">
      <alignment horizontal="centerContinuous"/>
    </xf>
    <xf numFmtId="41" fontId="15" fillId="0" borderId="0" xfId="1" applyFont="1" applyAlignment="1">
      <alignment horizontal="centerContinuous"/>
    </xf>
    <xf numFmtId="41" fontId="10" fillId="0" borderId="0" xfId="1" applyFont="1" applyAlignment="1">
      <alignment vertical="top"/>
    </xf>
    <xf numFmtId="14" fontId="20" fillId="2" borderId="2" xfId="1" applyNumberFormat="1" applyFont="1" applyFill="1" applyBorder="1" applyAlignment="1">
      <alignment horizontal="center" vertical="center"/>
    </xf>
    <xf numFmtId="41" fontId="7" fillId="0" borderId="10" xfId="1" applyFont="1" applyBorder="1" applyAlignment="1">
      <alignment horizontal="center" vertical="center"/>
    </xf>
    <xf numFmtId="41" fontId="7" fillId="0" borderId="12" xfId="1" applyFont="1" applyBorder="1" applyAlignment="1">
      <alignment horizontal="center" vertical="center"/>
    </xf>
    <xf numFmtId="41" fontId="7" fillId="0" borderId="8" xfId="1" applyFont="1" applyBorder="1" applyAlignment="1">
      <alignment horizontal="center" vertical="center"/>
    </xf>
    <xf numFmtId="41" fontId="18" fillId="0" borderId="13" xfId="1" applyFont="1" applyBorder="1" applyAlignment="1">
      <alignment horizontal="center" vertical="center"/>
    </xf>
    <xf numFmtId="9" fontId="9" fillId="0" borderId="1" xfId="6" applyFont="1" applyFill="1" applyBorder="1" applyAlignment="1" applyProtection="1">
      <alignment horizontal="center" vertical="center" wrapText="1"/>
      <protection locked="0"/>
    </xf>
    <xf numFmtId="41" fontId="9" fillId="0" borderId="1" xfId="1" applyFont="1" applyFill="1" applyBorder="1" applyAlignment="1" applyProtection="1">
      <alignment horizontal="center" vertical="center"/>
    </xf>
    <xf numFmtId="41" fontId="15" fillId="0" borderId="5" xfId="1" applyFont="1" applyBorder="1"/>
    <xf numFmtId="14" fontId="11" fillId="0" borderId="11" xfId="0" applyNumberFormat="1" applyFont="1" applyBorder="1" applyAlignment="1">
      <alignment horizontal="center" vertical="center"/>
    </xf>
    <xf numFmtId="0" fontId="10" fillId="0" borderId="1" xfId="2" applyFont="1" applyBorder="1" applyAlignment="1">
      <alignment horizontal="center" vertical="center" wrapText="1"/>
    </xf>
    <xf numFmtId="14" fontId="11" fillId="0" borderId="14" xfId="0" applyNumberFormat="1" applyFont="1" applyBorder="1" applyAlignment="1">
      <alignment horizontal="center" vertical="center"/>
    </xf>
    <xf numFmtId="41" fontId="15" fillId="0" borderId="2" xfId="1" applyFont="1" applyFill="1" applyBorder="1"/>
    <xf numFmtId="41" fontId="7" fillId="0" borderId="15" xfId="1" applyFont="1" applyBorder="1"/>
    <xf numFmtId="17" fontId="9" fillId="0" borderId="5" xfId="12" applyNumberFormat="1" applyFont="1" applyBorder="1" applyAlignment="1">
      <alignment horizontal="centerContinuous" vertical="center" wrapText="1"/>
    </xf>
    <xf numFmtId="17" fontId="9" fillId="0" borderId="6" xfId="12" quotePrefix="1" applyNumberFormat="1" applyFont="1" applyBorder="1" applyAlignment="1">
      <alignment horizontal="centerContinuous" vertical="center" wrapText="1"/>
    </xf>
    <xf numFmtId="17" fontId="9" fillId="0" borderId="7" xfId="12" quotePrefix="1" applyNumberFormat="1" applyFont="1" applyBorder="1" applyAlignment="1">
      <alignment horizontal="centerContinuous" vertical="center" wrapText="1"/>
    </xf>
    <xf numFmtId="167" fontId="9" fillId="0" borderId="5" xfId="0" applyNumberFormat="1" applyFont="1" applyBorder="1" applyAlignment="1">
      <alignment horizontal="centerContinuous" vertical="center" wrapText="1"/>
    </xf>
    <xf numFmtId="167" fontId="9" fillId="0" borderId="6" xfId="0" applyNumberFormat="1" applyFont="1" applyBorder="1" applyAlignment="1">
      <alignment horizontal="centerContinuous" vertical="center" wrapText="1"/>
    </xf>
    <xf numFmtId="167" fontId="9" fillId="0" borderId="7" xfId="0" applyNumberFormat="1" applyFont="1" applyBorder="1" applyAlignment="1">
      <alignment horizontal="centerContinuous" vertical="center" wrapText="1"/>
    </xf>
    <xf numFmtId="166" fontId="9" fillId="0" borderId="1" xfId="0" applyNumberFormat="1" applyFont="1" applyBorder="1" applyAlignment="1" applyProtection="1">
      <alignment horizontal="center" vertical="center" wrapText="1"/>
      <protection locked="0"/>
    </xf>
    <xf numFmtId="167" fontId="9" fillId="0" borderId="1" xfId="0" applyNumberFormat="1" applyFont="1" applyBorder="1" applyAlignment="1">
      <alignment horizontal="center" vertical="center" wrapText="1"/>
    </xf>
    <xf numFmtId="0" fontId="13" fillId="0" borderId="4" xfId="8" applyFont="1" applyBorder="1" applyAlignment="1">
      <alignment horizontal="left" vertical="center"/>
    </xf>
    <xf numFmtId="41" fontId="13" fillId="0" borderId="4" xfId="1" applyFont="1" applyFill="1" applyBorder="1" applyAlignment="1" applyProtection="1">
      <alignment horizontal="center" vertical="center"/>
    </xf>
    <xf numFmtId="14" fontId="9" fillId="0" borderId="1" xfId="13" applyNumberFormat="1" applyFont="1" applyBorder="1" applyAlignment="1">
      <alignment horizontal="center" vertical="center"/>
    </xf>
    <xf numFmtId="41" fontId="9" fillId="0" borderId="1" xfId="1" applyFont="1" applyFill="1" applyBorder="1" applyAlignment="1">
      <alignment horizontal="center" vertical="center"/>
    </xf>
    <xf numFmtId="41" fontId="11" fillId="0" borderId="11" xfId="1" applyFont="1" applyFill="1" applyBorder="1" applyAlignment="1" applyProtection="1">
      <alignment vertical="top"/>
    </xf>
    <xf numFmtId="41" fontId="11" fillId="0" borderId="14" xfId="1" applyFont="1" applyFill="1" applyBorder="1" applyAlignment="1" applyProtection="1">
      <alignment vertical="top"/>
    </xf>
    <xf numFmtId="10" fontId="11" fillId="0" borderId="9" xfId="10" applyNumberFormat="1" applyFont="1" applyBorder="1" applyAlignment="1" applyProtection="1">
      <alignment vertical="top"/>
    </xf>
    <xf numFmtId="41" fontId="15" fillId="0" borderId="3" xfId="1" applyFont="1" applyFill="1" applyBorder="1"/>
    <xf numFmtId="41" fontId="15" fillId="0" borderId="3" xfId="1" applyFont="1" applyBorder="1"/>
    <xf numFmtId="0" fontId="15" fillId="0" borderId="0" xfId="0" applyFont="1" applyAlignment="1">
      <alignment horizontal="left" vertical="center"/>
    </xf>
    <xf numFmtId="168" fontId="7" fillId="0" borderId="0" xfId="1" applyNumberFormat="1" applyFont="1" applyBorder="1" applyAlignment="1">
      <alignment horizontal="center"/>
    </xf>
    <xf numFmtId="0" fontId="15" fillId="0" borderId="5" xfId="0" applyFont="1" applyBorder="1" applyAlignment="1">
      <alignment horizontal="center"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18" fillId="0" borderId="8" xfId="0" applyFont="1" applyBorder="1" applyAlignment="1">
      <alignment horizontal="left" vertical="top"/>
    </xf>
    <xf numFmtId="14" fontId="15" fillId="0" borderId="2" xfId="0" applyNumberFormat="1" applyFont="1" applyBorder="1" applyAlignment="1">
      <alignment horizontal="center" vertical="center"/>
    </xf>
    <xf numFmtId="41" fontId="7" fillId="0" borderId="2" xfId="1" applyFont="1" applyFill="1" applyBorder="1"/>
    <xf numFmtId="41" fontId="13" fillId="0" borderId="1" xfId="1" applyFont="1" applyBorder="1"/>
    <xf numFmtId="168" fontId="7" fillId="0" borderId="1" xfId="1" applyNumberFormat="1" applyFont="1" applyBorder="1" applyAlignment="1">
      <alignment horizontal="center"/>
    </xf>
    <xf numFmtId="41" fontId="18" fillId="0" borderId="2" xfId="1" applyFont="1" applyBorder="1" applyAlignment="1">
      <alignment horizontal="center" vertical="center"/>
    </xf>
    <xf numFmtId="41" fontId="18" fillId="0" borderId="3" xfId="1" applyFont="1" applyBorder="1" applyAlignment="1">
      <alignment horizontal="center" vertical="center"/>
    </xf>
    <xf numFmtId="41" fontId="18" fillId="0" borderId="4" xfId="1" applyFont="1" applyBorder="1" applyAlignment="1">
      <alignment horizontal="center" vertical="center"/>
    </xf>
    <xf numFmtId="41" fontId="20" fillId="2" borderId="4" xfId="1" applyFont="1" applyFill="1" applyBorder="1" applyAlignment="1">
      <alignment horizontal="center" vertical="center"/>
    </xf>
    <xf numFmtId="41" fontId="18" fillId="2" borderId="3" xfId="1" applyFont="1" applyFill="1" applyBorder="1" applyAlignment="1">
      <alignment horizontal="center" vertical="center"/>
    </xf>
    <xf numFmtId="41" fontId="20" fillId="2" borderId="1" xfId="1" applyFont="1" applyFill="1" applyBorder="1" applyAlignment="1">
      <alignment horizontal="center" vertical="center"/>
    </xf>
    <xf numFmtId="41" fontId="20" fillId="0" borderId="1" xfId="1" applyFont="1" applyFill="1" applyBorder="1" applyAlignment="1">
      <alignment horizontal="center" vertical="center"/>
    </xf>
    <xf numFmtId="41" fontId="20" fillId="0" borderId="1" xfId="1" applyFont="1" applyBorder="1" applyAlignment="1">
      <alignment horizontal="center" vertical="center"/>
    </xf>
    <xf numFmtId="41" fontId="18" fillId="0" borderId="12" xfId="1" applyFont="1" applyBorder="1" applyAlignment="1">
      <alignment horizontal="center" vertical="center"/>
    </xf>
    <xf numFmtId="41" fontId="18" fillId="0" borderId="9" xfId="1" applyFont="1" applyBorder="1" applyAlignment="1">
      <alignment horizontal="center" vertical="center"/>
    </xf>
    <xf numFmtId="41" fontId="18" fillId="0" borderId="9" xfId="1" applyFont="1" applyFill="1" applyBorder="1" applyAlignment="1">
      <alignment horizontal="center" vertical="center"/>
    </xf>
    <xf numFmtId="41" fontId="18" fillId="0" borderId="15" xfId="1" applyFont="1" applyFill="1" applyBorder="1" applyAlignment="1">
      <alignment horizontal="center" vertical="center"/>
    </xf>
    <xf numFmtId="41" fontId="7" fillId="0" borderId="5" xfId="1" applyFont="1" applyFill="1" applyBorder="1"/>
    <xf numFmtId="41" fontId="15" fillId="0" borderId="15" xfId="1" applyFont="1" applyBorder="1"/>
    <xf numFmtId="164" fontId="7" fillId="0" borderId="4" xfId="1" applyNumberFormat="1" applyFont="1" applyBorder="1"/>
    <xf numFmtId="41" fontId="7" fillId="0" borderId="14" xfId="1" applyFont="1" applyBorder="1"/>
    <xf numFmtId="0" fontId="15" fillId="0" borderId="4" xfId="0" applyFont="1" applyBorder="1" applyAlignment="1">
      <alignment horizontal="center" vertical="center"/>
    </xf>
    <xf numFmtId="0" fontId="7" fillId="0" borderId="2" xfId="0" applyFont="1" applyBorder="1"/>
    <xf numFmtId="0" fontId="7" fillId="0" borderId="4" xfId="0" applyFont="1" applyBorder="1"/>
    <xf numFmtId="169" fontId="13" fillId="0" borderId="4" xfId="1" applyNumberFormat="1" applyFont="1" applyFill="1" applyBorder="1" applyAlignment="1" applyProtection="1">
      <alignment horizontal="center" vertical="center"/>
      <protection locked="0"/>
    </xf>
    <xf numFmtId="169" fontId="13" fillId="0" borderId="4" xfId="1" applyNumberFormat="1" applyFont="1" applyFill="1" applyBorder="1" applyAlignment="1" applyProtection="1">
      <alignment horizontal="center" vertical="center"/>
    </xf>
    <xf numFmtId="169" fontId="9" fillId="0" borderId="1" xfId="1" applyNumberFormat="1" applyFont="1" applyFill="1" applyBorder="1" applyAlignment="1" applyProtection="1">
      <alignment horizontal="center" vertical="center"/>
    </xf>
    <xf numFmtId="169" fontId="9" fillId="0" borderId="1" xfId="1" applyNumberFormat="1" applyFont="1" applyFill="1" applyBorder="1" applyAlignment="1">
      <alignment horizontal="center" vertical="center"/>
    </xf>
    <xf numFmtId="169" fontId="15" fillId="0" borderId="1" xfId="1" applyNumberFormat="1" applyFont="1" applyBorder="1"/>
    <xf numFmtId="169" fontId="7" fillId="0" borderId="2" xfId="1" applyNumberFormat="1" applyFont="1" applyBorder="1"/>
    <xf numFmtId="169" fontId="15" fillId="0" borderId="4" xfId="1" applyNumberFormat="1" applyFont="1" applyBorder="1"/>
    <xf numFmtId="169" fontId="7" fillId="0" borderId="4" xfId="1" applyNumberFormat="1" applyFont="1" applyBorder="1"/>
    <xf numFmtId="169" fontId="7" fillId="0" borderId="3" xfId="1" applyNumberFormat="1" applyFont="1" applyFill="1" applyBorder="1"/>
    <xf numFmtId="169" fontId="7" fillId="0" borderId="3" xfId="1" applyNumberFormat="1" applyFont="1" applyBorder="1"/>
    <xf numFmtId="169" fontId="15" fillId="0" borderId="1" xfId="1" applyNumberFormat="1" applyFont="1" applyBorder="1" applyAlignment="1">
      <alignment horizontal="center" vertical="center" wrapText="1"/>
    </xf>
    <xf numFmtId="169" fontId="15" fillId="0" borderId="3" xfId="1" applyNumberFormat="1" applyFont="1" applyFill="1" applyBorder="1"/>
    <xf numFmtId="169" fontId="15" fillId="0" borderId="3" xfId="1" applyNumberFormat="1" applyFont="1" applyBorder="1"/>
    <xf numFmtId="169" fontId="7" fillId="0" borderId="4" xfId="1" applyNumberFormat="1" applyFont="1" applyFill="1" applyBorder="1"/>
    <xf numFmtId="169" fontId="15" fillId="0" borderId="1" xfId="1" applyNumberFormat="1" applyFont="1" applyFill="1" applyBorder="1" applyAlignment="1">
      <alignment horizontal="center" vertical="center" wrapText="1"/>
    </xf>
    <xf numFmtId="169" fontId="7" fillId="0" borderId="9" xfId="1" applyNumberFormat="1" applyFont="1" applyFill="1" applyBorder="1" applyAlignment="1">
      <alignment horizontal="center"/>
    </xf>
    <xf numFmtId="169" fontId="7" fillId="0" borderId="9" xfId="1" applyNumberFormat="1" applyFont="1" applyBorder="1" applyAlignment="1">
      <alignment horizontal="center"/>
    </xf>
    <xf numFmtId="169" fontId="15" fillId="0" borderId="1" xfId="1" applyNumberFormat="1" applyFont="1" applyFill="1" applyBorder="1" applyAlignment="1">
      <alignment horizontal="center"/>
    </xf>
    <xf numFmtId="169" fontId="15" fillId="0" borderId="1" xfId="1" applyNumberFormat="1" applyFont="1" applyBorder="1" applyAlignment="1">
      <alignment horizontal="center"/>
    </xf>
    <xf numFmtId="169" fontId="15" fillId="0" borderId="2" xfId="1" applyNumberFormat="1" applyFont="1" applyBorder="1"/>
    <xf numFmtId="10" fontId="14" fillId="0" borderId="15" xfId="10" applyNumberFormat="1" applyFont="1" applyBorder="1" applyAlignment="1">
      <alignment vertical="top"/>
    </xf>
    <xf numFmtId="0" fontId="7" fillId="0" borderId="0" xfId="0" applyFont="1" applyAlignment="1">
      <alignment horizontal="left" vertical="top" wrapText="1"/>
    </xf>
    <xf numFmtId="0" fontId="15" fillId="0" borderId="0" xfId="0" applyFont="1" applyAlignment="1">
      <alignment horizontal="left" wrapText="1"/>
    </xf>
    <xf numFmtId="0" fontId="15" fillId="0" borderId="0" xfId="0" applyFont="1" applyAlignment="1">
      <alignment horizontal="left"/>
    </xf>
    <xf numFmtId="0" fontId="7" fillId="0" borderId="0" xfId="0" applyFont="1" applyAlignment="1">
      <alignment horizontal="justify" wrapText="1"/>
    </xf>
    <xf numFmtId="0" fontId="15" fillId="0" borderId="5" xfId="0" applyFont="1" applyBorder="1" applyAlignment="1">
      <alignment horizontal="center" vertical="center"/>
    </xf>
    <xf numFmtId="0" fontId="15" fillId="0" borderId="7" xfId="0" applyFont="1" applyBorder="1" applyAlignment="1">
      <alignment horizontal="center" vertical="center"/>
    </xf>
    <xf numFmtId="0" fontId="7" fillId="0" borderId="5" xfId="0" applyFont="1" applyBorder="1" applyAlignment="1">
      <alignment horizontal="left" vertical="center"/>
    </xf>
    <xf numFmtId="0" fontId="7" fillId="0" borderId="7" xfId="0" applyFont="1" applyBorder="1" applyAlignment="1">
      <alignment horizontal="left" vertical="center"/>
    </xf>
    <xf numFmtId="0" fontId="7" fillId="0" borderId="0" xfId="0" applyFont="1" applyAlignment="1">
      <alignment horizontal="justify" vertical="top" wrapText="1"/>
    </xf>
    <xf numFmtId="0" fontId="15" fillId="0" borderId="0" xfId="0" applyFont="1" applyAlignment="1">
      <alignment horizontal="left" vertical="center" wrapText="1"/>
    </xf>
    <xf numFmtId="0" fontId="15" fillId="0" borderId="5" xfId="0" applyFont="1" applyBorder="1" applyAlignment="1">
      <alignment horizontal="left"/>
    </xf>
    <xf numFmtId="0" fontId="15" fillId="0" borderId="11" xfId="0" applyFont="1" applyBorder="1" applyAlignment="1">
      <alignment horizontal="left"/>
    </xf>
    <xf numFmtId="0" fontId="15" fillId="0" borderId="12" xfId="0" applyFont="1" applyBorder="1" applyAlignment="1">
      <alignment horizontal="left"/>
    </xf>
    <xf numFmtId="0" fontId="15" fillId="4" borderId="0" xfId="0" applyFont="1" applyFill="1" applyAlignment="1">
      <alignment horizontal="center"/>
    </xf>
    <xf numFmtId="0" fontId="16" fillId="0" borderId="0" xfId="0" applyFont="1" applyAlignment="1">
      <alignment horizontal="center" wrapText="1"/>
    </xf>
    <xf numFmtId="0" fontId="7" fillId="0" borderId="0" xfId="0" applyFont="1" applyAlignment="1">
      <alignment horizontal="left" wrapText="1"/>
    </xf>
    <xf numFmtId="166" fontId="9" fillId="0" borderId="1" xfId="0" applyNumberFormat="1" applyFont="1" applyBorder="1" applyAlignment="1">
      <alignment horizontal="center" vertical="center" wrapText="1"/>
    </xf>
    <xf numFmtId="167" fontId="9" fillId="0" borderId="2" xfId="0" applyNumberFormat="1" applyFont="1" applyBorder="1" applyAlignment="1">
      <alignment horizontal="center" vertical="center" wrapText="1"/>
    </xf>
    <xf numFmtId="167" fontId="9" fillId="0" borderId="4" xfId="0" applyNumberFormat="1" applyFont="1" applyBorder="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left" vertical="center" wrapText="1"/>
    </xf>
    <xf numFmtId="0" fontId="15" fillId="3" borderId="0" xfId="0" applyFont="1" applyFill="1" applyAlignment="1">
      <alignment horizontal="center"/>
    </xf>
    <xf numFmtId="41" fontId="16" fillId="0" borderId="0" xfId="1" applyFont="1" applyAlignment="1">
      <alignment horizontal="left"/>
    </xf>
    <xf numFmtId="0" fontId="15" fillId="0" borderId="0" xfId="0" applyFont="1" applyAlignment="1">
      <alignment horizontal="center"/>
    </xf>
    <xf numFmtId="0" fontId="16" fillId="0" borderId="0" xfId="0" applyFont="1" applyAlignment="1">
      <alignment horizontal="center"/>
    </xf>
    <xf numFmtId="0" fontId="15" fillId="0" borderId="2" xfId="0" applyFont="1" applyBorder="1" applyAlignment="1">
      <alignment horizontal="left" wrapText="1"/>
    </xf>
    <xf numFmtId="0" fontId="15" fillId="0" borderId="4" xfId="0" applyFont="1" applyBorder="1" applyAlignment="1">
      <alignment horizontal="left" wrapText="1"/>
    </xf>
    <xf numFmtId="169" fontId="15" fillId="0" borderId="2" xfId="1" applyNumberFormat="1" applyFont="1" applyBorder="1" applyAlignment="1">
      <alignment horizontal="center"/>
    </xf>
    <xf numFmtId="169" fontId="15" fillId="0" borderId="4" xfId="1" applyNumberFormat="1" applyFont="1" applyBorder="1" applyAlignment="1">
      <alignment horizontal="center"/>
    </xf>
    <xf numFmtId="169" fontId="15" fillId="0" borderId="0" xfId="0" applyNumberFormat="1" applyFont="1"/>
  </cellXfs>
  <cellStyles count="14">
    <cellStyle name="Hipervínculo" xfId="9" builtinId="8"/>
    <cellStyle name="Millares [0]" xfId="1" builtinId="6"/>
    <cellStyle name="Millares [0] 2" xfId="3" xr:uid="{CA1E6C81-B413-441C-A440-8F99D266C71F}"/>
    <cellStyle name="Millares 2" xfId="7" xr:uid="{C7B6F4A7-0D07-4EBA-9738-8E1BDD7BAD6E}"/>
    <cellStyle name="Normal" xfId="0" builtinId="0"/>
    <cellStyle name="Normal 10" xfId="8" xr:uid="{FCE95D7B-5E7A-4FBC-9DA3-FA7A6391054A}"/>
    <cellStyle name="Normal 11" xfId="4" xr:uid="{6DEE41A6-C6CF-4935-8FD5-9AB6E42DDEBF}"/>
    <cellStyle name="Normal 2" xfId="2" xr:uid="{90BE483F-5CEF-4F2F-9D04-D05D94E5D190}"/>
    <cellStyle name="Normal 2 2" xfId="11" xr:uid="{E2D5832C-2289-45E3-93E9-B107D63CEF77}"/>
    <cellStyle name="Normal 3" xfId="5" xr:uid="{AF09A1A4-806C-4584-9E84-33D92D8761AE}"/>
    <cellStyle name="Normal_FANAPEL INDIVIDUAL" xfId="13" xr:uid="{23FD3E63-AB78-4FEF-9E85-71970F00DC3A}"/>
    <cellStyle name="Normal_informe1" xfId="12" xr:uid="{4A44DBC8-0E8E-4CC8-B2D7-84BD4B2B09B1}"/>
    <cellStyle name="Porcentaje" xfId="10"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I28"/>
  <sheetViews>
    <sheetView showGridLines="0" zoomScaleNormal="100" workbookViewId="0">
      <selection activeCell="D28" sqref="D28"/>
    </sheetView>
  </sheetViews>
  <sheetFormatPr baseColWidth="10" defaultColWidth="9.109375" defaultRowHeight="14.4" x14ac:dyDescent="0.3"/>
  <cols>
    <col min="1" max="1" width="3.5546875" style="1" customWidth="1"/>
    <col min="2" max="2" width="61.88671875" style="1" customWidth="1"/>
    <col min="3" max="3" width="22.44140625" style="58" bestFit="1" customWidth="1"/>
    <col min="4" max="4" width="23" style="58" bestFit="1" customWidth="1"/>
    <col min="5" max="5" width="3.5546875" style="1" customWidth="1"/>
    <col min="6" max="6" width="9.109375" style="1"/>
    <col min="7" max="7" width="17.88671875" style="58" bestFit="1" customWidth="1"/>
    <col min="8" max="8" width="18.33203125" style="58" bestFit="1" customWidth="1"/>
    <col min="9" max="9" width="13.33203125" style="1" bestFit="1" customWidth="1"/>
    <col min="10" max="16384" width="9.109375" style="1"/>
  </cols>
  <sheetData>
    <row r="1" spans="1:4" x14ac:dyDescent="0.3">
      <c r="A1" s="2"/>
    </row>
    <row r="2" spans="1:4" x14ac:dyDescent="0.3">
      <c r="B2" s="68" t="s">
        <v>4</v>
      </c>
      <c r="C2" s="99"/>
      <c r="D2" s="99"/>
    </row>
    <row r="3" spans="1:4" x14ac:dyDescent="0.3">
      <c r="B3" s="69" t="s">
        <v>0</v>
      </c>
      <c r="C3" s="100"/>
      <c r="D3" s="100"/>
    </row>
    <row r="4" spans="1:4" x14ac:dyDescent="0.3">
      <c r="B4" s="70" t="s">
        <v>147</v>
      </c>
      <c r="C4" s="101"/>
      <c r="D4" s="101"/>
    </row>
    <row r="5" spans="1:4" x14ac:dyDescent="0.3">
      <c r="B5" s="70" t="s">
        <v>5</v>
      </c>
      <c r="C5" s="101"/>
      <c r="D5" s="101"/>
    </row>
    <row r="7" spans="1:4" x14ac:dyDescent="0.3">
      <c r="B7" s="76" t="s">
        <v>6</v>
      </c>
      <c r="C7" s="103">
        <v>46112</v>
      </c>
      <c r="D7" s="103">
        <v>45747</v>
      </c>
    </row>
    <row r="8" spans="1:4" ht="13.8" customHeight="1" x14ac:dyDescent="0.3">
      <c r="B8" s="78" t="s">
        <v>83</v>
      </c>
      <c r="C8" s="143">
        <v>3868047534</v>
      </c>
      <c r="D8" s="151">
        <v>11024042586</v>
      </c>
    </row>
    <row r="9" spans="1:4" ht="13.8" customHeight="1" x14ac:dyDescent="0.3">
      <c r="B9" s="94" t="s">
        <v>126</v>
      </c>
      <c r="C9" s="144">
        <v>97010108</v>
      </c>
      <c r="D9" s="152">
        <v>0</v>
      </c>
    </row>
    <row r="10" spans="1:4" ht="13.8" customHeight="1" x14ac:dyDescent="0.3">
      <c r="B10" s="79" t="s">
        <v>90</v>
      </c>
      <c r="C10" s="144">
        <v>35269534705</v>
      </c>
      <c r="D10" s="153">
        <v>29817322768</v>
      </c>
    </row>
    <row r="11" spans="1:4" ht="13.8" customHeight="1" x14ac:dyDescent="0.3">
      <c r="B11" s="79" t="s">
        <v>152</v>
      </c>
      <c r="C11" s="144">
        <v>428604150</v>
      </c>
      <c r="D11" s="153">
        <v>0</v>
      </c>
    </row>
    <row r="12" spans="1:4" ht="13.8" customHeight="1" x14ac:dyDescent="0.3">
      <c r="B12" s="80" t="s">
        <v>91</v>
      </c>
      <c r="C12" s="144">
        <v>3771528168</v>
      </c>
      <c r="D12" s="153">
        <v>3102627487</v>
      </c>
    </row>
    <row r="13" spans="1:4" ht="13.8" customHeight="1" x14ac:dyDescent="0.3">
      <c r="B13" s="38" t="s">
        <v>127</v>
      </c>
      <c r="C13" s="144">
        <v>33521420</v>
      </c>
      <c r="D13" s="153">
        <v>7103008</v>
      </c>
    </row>
    <row r="14" spans="1:4" ht="13.8" customHeight="1" x14ac:dyDescent="0.3">
      <c r="B14" s="81" t="s">
        <v>131</v>
      </c>
      <c r="C14" s="145">
        <v>680217012</v>
      </c>
      <c r="D14" s="154">
        <v>486084348</v>
      </c>
    </row>
    <row r="15" spans="1:4" x14ac:dyDescent="0.3">
      <c r="B15" s="77" t="s">
        <v>7</v>
      </c>
      <c r="C15" s="146">
        <f>SUM(C8:C14)</f>
        <v>44148463097</v>
      </c>
      <c r="D15" s="146">
        <f>SUM(D8:D14)</f>
        <v>44437180197</v>
      </c>
    </row>
    <row r="16" spans="1:4" x14ac:dyDescent="0.3">
      <c r="B16" s="64" t="s">
        <v>8</v>
      </c>
      <c r="C16" s="148"/>
      <c r="D16" s="148"/>
    </row>
    <row r="17" spans="2:9" x14ac:dyDescent="0.3">
      <c r="B17" s="65" t="s">
        <v>128</v>
      </c>
      <c r="C17" s="147">
        <v>73549047</v>
      </c>
      <c r="D17" s="147">
        <v>81363399</v>
      </c>
      <c r="I17" s="22"/>
    </row>
    <row r="18" spans="2:9" x14ac:dyDescent="0.3">
      <c r="B18" s="66" t="s">
        <v>95</v>
      </c>
      <c r="C18" s="147">
        <v>0</v>
      </c>
      <c r="D18" s="144">
        <v>0</v>
      </c>
    </row>
    <row r="19" spans="2:9" x14ac:dyDescent="0.3">
      <c r="B19" s="64" t="s">
        <v>9</v>
      </c>
      <c r="C19" s="148">
        <f>SUM(C17:C18)</f>
        <v>73549047</v>
      </c>
      <c r="D19" s="148">
        <f>SUM(D17:D18)</f>
        <v>81363399</v>
      </c>
    </row>
    <row r="20" spans="2:9" x14ac:dyDescent="0.3">
      <c r="B20" s="64" t="s">
        <v>10</v>
      </c>
      <c r="C20" s="149">
        <f>+C15-C19</f>
        <v>44074914050</v>
      </c>
      <c r="D20" s="149">
        <f>+D15-D19</f>
        <v>44355816798</v>
      </c>
    </row>
    <row r="21" spans="2:9" x14ac:dyDescent="0.3">
      <c r="B21" s="64" t="s">
        <v>11</v>
      </c>
      <c r="C21" s="148">
        <v>4300</v>
      </c>
      <c r="D21" s="148">
        <v>4300</v>
      </c>
    </row>
    <row r="22" spans="2:9" x14ac:dyDescent="0.3">
      <c r="B22" s="64" t="s">
        <v>12</v>
      </c>
      <c r="C22" s="150">
        <f>+C20/C21</f>
        <v>10249980.011627907</v>
      </c>
      <c r="D22" s="150">
        <f>+D20/D21</f>
        <v>10315306.232093023</v>
      </c>
    </row>
    <row r="25" spans="2:9" x14ac:dyDescent="0.3">
      <c r="B25" s="185" t="s">
        <v>115</v>
      </c>
      <c r="C25" s="185"/>
      <c r="D25" s="185"/>
    </row>
    <row r="26" spans="2:9" x14ac:dyDescent="0.3">
      <c r="B26" s="33"/>
      <c r="C26" s="102"/>
      <c r="D26" s="102"/>
      <c r="E26" s="22"/>
    </row>
    <row r="27" spans="2:9" x14ac:dyDescent="0.3">
      <c r="E27" s="58"/>
    </row>
    <row r="28" spans="2:9" x14ac:dyDescent="0.3">
      <c r="E28" s="67"/>
    </row>
  </sheetData>
  <mergeCells count="1">
    <mergeCell ref="B25:D25"/>
  </mergeCells>
  <hyperlinks>
    <hyperlink ref="B10" location="'06'!A1" display="Inversiones AnexoI" xr:uid="{8995698F-3277-4094-9044-2B6645F728BF}"/>
  </hyperlinks>
  <pageMargins left="0.7" right="0.7" top="0.75" bottom="0.75" header="0.3" footer="0.3"/>
  <pageSetup orientation="portrait" r:id="rId1"/>
  <ignoredErrors>
    <ignoredError sqref="C15:D1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59999389629810485"/>
  </sheetPr>
  <dimension ref="A1:E22"/>
  <sheetViews>
    <sheetView showGridLines="0" zoomScaleNormal="100" workbookViewId="0">
      <selection activeCell="B9" sqref="B9"/>
    </sheetView>
  </sheetViews>
  <sheetFormatPr baseColWidth="10" defaultColWidth="11.44140625" defaultRowHeight="14.4" x14ac:dyDescent="0.3"/>
  <cols>
    <col min="1" max="1" width="3.5546875" style="1" customWidth="1"/>
    <col min="2" max="2" width="61" style="1" customWidth="1"/>
    <col min="3" max="3" width="18.6640625" style="1" customWidth="1"/>
    <col min="4" max="4" width="18.6640625" style="58" customWidth="1"/>
    <col min="5" max="5" width="3.5546875" style="1" customWidth="1"/>
    <col min="6" max="16384" width="11.44140625" style="1"/>
  </cols>
  <sheetData>
    <row r="1" spans="1:5" x14ac:dyDescent="0.3">
      <c r="A1" s="2"/>
    </row>
    <row r="2" spans="1:5" x14ac:dyDescent="0.3">
      <c r="B2" s="204" t="s">
        <v>4</v>
      </c>
      <c r="C2" s="204"/>
      <c r="D2" s="204"/>
    </row>
    <row r="3" spans="1:5" x14ac:dyDescent="0.3">
      <c r="B3" s="207" t="s">
        <v>13</v>
      </c>
      <c r="C3" s="207"/>
      <c r="D3" s="207"/>
    </row>
    <row r="4" spans="1:5" x14ac:dyDescent="0.3">
      <c r="B4" s="206" t="str">
        <f>+EAN!B4</f>
        <v>Correspondiente al 31/03/2026 comparativo con el periodo 31/03/2025</v>
      </c>
      <c r="C4" s="206"/>
      <c r="D4" s="206"/>
    </row>
    <row r="5" spans="1:5" x14ac:dyDescent="0.3">
      <c r="B5" s="206" t="s">
        <v>5</v>
      </c>
      <c r="C5" s="206"/>
      <c r="D5" s="206"/>
    </row>
    <row r="6" spans="1:5" x14ac:dyDescent="0.3">
      <c r="B6" s="51"/>
      <c r="C6" s="51"/>
      <c r="D6" s="95"/>
    </row>
    <row r="7" spans="1:5" s="33" customFormat="1" x14ac:dyDescent="0.3">
      <c r="B7" s="59" t="s">
        <v>14</v>
      </c>
      <c r="C7" s="103">
        <f>+EAN!C7</f>
        <v>46112</v>
      </c>
      <c r="D7" s="103">
        <f>+EAN!D7</f>
        <v>45747</v>
      </c>
    </row>
    <row r="8" spans="1:5" x14ac:dyDescent="0.3">
      <c r="B8" s="40" t="s">
        <v>158</v>
      </c>
      <c r="C8" s="39">
        <v>60975154</v>
      </c>
      <c r="D8" s="39">
        <v>184260876</v>
      </c>
      <c r="E8" s="23"/>
    </row>
    <row r="9" spans="1:5" x14ac:dyDescent="0.3">
      <c r="B9" s="40" t="s">
        <v>153</v>
      </c>
      <c r="C9" s="40">
        <v>22150244</v>
      </c>
      <c r="D9" s="40">
        <v>0</v>
      </c>
      <c r="E9" s="23"/>
    </row>
    <row r="10" spans="1:5" x14ac:dyDescent="0.3">
      <c r="B10" s="40" t="s">
        <v>88</v>
      </c>
      <c r="C10" s="40">
        <v>68861668</v>
      </c>
      <c r="D10" s="40">
        <v>88093636</v>
      </c>
    </row>
    <row r="11" spans="1:5" ht="18.75" customHeight="1" x14ac:dyDescent="0.3">
      <c r="B11" s="40" t="s">
        <v>156</v>
      </c>
      <c r="C11" s="40">
        <v>61150</v>
      </c>
      <c r="D11" s="40">
        <v>0</v>
      </c>
    </row>
    <row r="12" spans="1:5" s="33" customFormat="1" ht="18.75" customHeight="1" x14ac:dyDescent="0.3">
      <c r="B12" s="53" t="s">
        <v>15</v>
      </c>
      <c r="C12" s="53">
        <f>SUM(C8:C11)</f>
        <v>152048216</v>
      </c>
      <c r="D12" s="53">
        <f>SUM(D8:D11)</f>
        <v>272354512</v>
      </c>
    </row>
    <row r="13" spans="1:5" s="33" customFormat="1" x14ac:dyDescent="0.3">
      <c r="B13" s="110" t="s">
        <v>16</v>
      </c>
      <c r="C13" s="96"/>
      <c r="D13" s="96"/>
    </row>
    <row r="14" spans="1:5" x14ac:dyDescent="0.3">
      <c r="B14" s="39" t="s">
        <v>132</v>
      </c>
      <c r="C14" s="39">
        <v>220857267</v>
      </c>
      <c r="D14" s="39">
        <v>221906847</v>
      </c>
    </row>
    <row r="15" spans="1:5" x14ac:dyDescent="0.3">
      <c r="B15" s="40" t="s">
        <v>154</v>
      </c>
      <c r="C15" s="40">
        <v>37903104</v>
      </c>
      <c r="D15" s="40"/>
    </row>
    <row r="16" spans="1:5" x14ac:dyDescent="0.3">
      <c r="B16" s="40" t="s">
        <v>80</v>
      </c>
      <c r="C16" s="40">
        <v>0</v>
      </c>
      <c r="D16" s="40">
        <v>4909092</v>
      </c>
    </row>
    <row r="17" spans="2:4" x14ac:dyDescent="0.3">
      <c r="B17" s="40" t="s">
        <v>130</v>
      </c>
      <c r="C17" s="40">
        <v>20162452</v>
      </c>
      <c r="D17" s="40">
        <v>29904442</v>
      </c>
    </row>
    <row r="18" spans="2:4" s="33" customFormat="1" x14ac:dyDescent="0.3">
      <c r="B18" s="53" t="s">
        <v>18</v>
      </c>
      <c r="C18" s="53">
        <f>SUM(C14:C17)</f>
        <v>278922823</v>
      </c>
      <c r="D18" s="53">
        <f>SUM(D14:D17)</f>
        <v>256720381</v>
      </c>
    </row>
    <row r="19" spans="2:4" s="33" customFormat="1" x14ac:dyDescent="0.3">
      <c r="B19" s="53" t="s">
        <v>19</v>
      </c>
      <c r="C19" s="166">
        <f>+C12-C18</f>
        <v>-126874607</v>
      </c>
      <c r="D19" s="53">
        <f>+D12-D18</f>
        <v>15634131</v>
      </c>
    </row>
    <row r="20" spans="2:4" x14ac:dyDescent="0.3">
      <c r="B20" s="205"/>
      <c r="C20" s="205"/>
      <c r="D20" s="97"/>
    </row>
    <row r="21" spans="2:4" x14ac:dyDescent="0.3">
      <c r="C21" s="22"/>
    </row>
    <row r="22" spans="2:4" x14ac:dyDescent="0.3">
      <c r="B22" s="33" t="s">
        <v>115</v>
      </c>
      <c r="C22" s="33"/>
      <c r="D22" s="98"/>
    </row>
  </sheetData>
  <mergeCells count="5">
    <mergeCell ref="B2:D2"/>
    <mergeCell ref="B20:C20"/>
    <mergeCell ref="B4:D4"/>
    <mergeCell ref="B3:D3"/>
    <mergeCell ref="B5:D5"/>
  </mergeCells>
  <pageMargins left="0.7" right="0.7" top="0.75" bottom="0.75" header="0.3" footer="0.3"/>
  <pageSetup orientation="portrait" r:id="rId1"/>
  <ignoredErrors>
    <ignoredError sqref="C12:D1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40B0-F02B-4308-8418-A6712BCD70F1}">
  <sheetPr>
    <tabColor theme="9" tint="0.59999389629810485"/>
  </sheetPr>
  <dimension ref="A1:J20"/>
  <sheetViews>
    <sheetView showGridLines="0" workbookViewId="0">
      <selection activeCell="D10" sqref="D10"/>
    </sheetView>
  </sheetViews>
  <sheetFormatPr baseColWidth="10" defaultColWidth="11.44140625" defaultRowHeight="14.4" x14ac:dyDescent="0.3"/>
  <cols>
    <col min="1" max="1" width="3.5546875" style="1" customWidth="1"/>
    <col min="2" max="2" width="30.88671875" style="1" customWidth="1"/>
    <col min="3" max="3" width="22.109375" style="1" bestFit="1" customWidth="1"/>
    <col min="4" max="4" width="20" style="1" customWidth="1"/>
    <col min="5" max="5" width="24" style="1" bestFit="1" customWidth="1"/>
    <col min="6" max="6" width="3.5546875" style="1" customWidth="1"/>
    <col min="7" max="7" width="11.44140625" style="1"/>
    <col min="8" max="8" width="17" style="1" bestFit="1" customWidth="1"/>
    <col min="9" max="16384" width="11.44140625" style="1"/>
  </cols>
  <sheetData>
    <row r="1" spans="1:10" x14ac:dyDescent="0.3">
      <c r="A1" s="2"/>
    </row>
    <row r="2" spans="1:10" x14ac:dyDescent="0.3">
      <c r="B2" s="204" t="s">
        <v>4</v>
      </c>
      <c r="C2" s="204"/>
      <c r="D2" s="204"/>
      <c r="E2" s="204"/>
    </row>
    <row r="3" spans="1:10" x14ac:dyDescent="0.3">
      <c r="B3" s="207" t="s">
        <v>1</v>
      </c>
      <c r="C3" s="207"/>
      <c r="D3" s="207"/>
      <c r="E3" s="207"/>
    </row>
    <row r="4" spans="1:10" x14ac:dyDescent="0.3">
      <c r="B4" s="206" t="s">
        <v>148</v>
      </c>
      <c r="C4" s="206"/>
      <c r="D4" s="206"/>
      <c r="E4" s="206"/>
    </row>
    <row r="5" spans="1:10" x14ac:dyDescent="0.3">
      <c r="B5" s="206" t="s">
        <v>5</v>
      </c>
      <c r="C5" s="206"/>
      <c r="D5" s="206"/>
      <c r="E5" s="206"/>
    </row>
    <row r="7" spans="1:10" x14ac:dyDescent="0.3">
      <c r="B7" s="59" t="s">
        <v>20</v>
      </c>
      <c r="C7" s="59" t="s">
        <v>21</v>
      </c>
      <c r="D7" s="59" t="s">
        <v>22</v>
      </c>
      <c r="E7" s="60" t="s">
        <v>133</v>
      </c>
    </row>
    <row r="8" spans="1:10" x14ac:dyDescent="0.3">
      <c r="B8" s="52" t="s">
        <v>23</v>
      </c>
      <c r="C8" s="53">
        <v>44340182668</v>
      </c>
      <c r="D8" s="181">
        <v>-138394011</v>
      </c>
      <c r="E8" s="53">
        <f>+C8+D8</f>
        <v>44201788657</v>
      </c>
      <c r="G8" s="61"/>
      <c r="H8" s="61"/>
      <c r="I8" s="61"/>
      <c r="J8" s="23"/>
    </row>
    <row r="9" spans="1:10" x14ac:dyDescent="0.3">
      <c r="B9" s="160" t="s">
        <v>24</v>
      </c>
      <c r="C9" s="167">
        <f>+D8</f>
        <v>-138394011</v>
      </c>
      <c r="D9" s="167">
        <f>-D8</f>
        <v>138394011</v>
      </c>
      <c r="E9" s="167">
        <f>SUM(C9:D9)</f>
        <v>0</v>
      </c>
    </row>
    <row r="10" spans="1:10" x14ac:dyDescent="0.3">
      <c r="B10" s="161" t="s">
        <v>26</v>
      </c>
      <c r="C10" s="168">
        <v>0</v>
      </c>
      <c r="D10" s="169">
        <f>+EIE!C19</f>
        <v>-126874607</v>
      </c>
      <c r="E10" s="169">
        <f t="shared" ref="E10" si="0">SUM(C10:D10)</f>
        <v>-126874607</v>
      </c>
    </row>
    <row r="11" spans="1:10" ht="15" customHeight="1" x14ac:dyDescent="0.3">
      <c r="B11" s="208" t="s">
        <v>27</v>
      </c>
      <c r="C11" s="210">
        <f>SUM(C8:C10)</f>
        <v>44201788657</v>
      </c>
      <c r="D11" s="210">
        <f>SUM(D8:D10)</f>
        <v>-126874607</v>
      </c>
      <c r="E11" s="166" t="s">
        <v>149</v>
      </c>
    </row>
    <row r="12" spans="1:10" ht="15" customHeight="1" x14ac:dyDescent="0.3">
      <c r="B12" s="209"/>
      <c r="C12" s="211"/>
      <c r="D12" s="211"/>
      <c r="E12" s="168">
        <f>SUM(E8:E10)</f>
        <v>44074914050</v>
      </c>
      <c r="H12" s="22"/>
    </row>
    <row r="14" spans="1:10" x14ac:dyDescent="0.3">
      <c r="B14" s="185" t="s">
        <v>115</v>
      </c>
      <c r="C14" s="185"/>
      <c r="D14" s="185"/>
      <c r="E14" s="185"/>
    </row>
    <row r="15" spans="1:10" x14ac:dyDescent="0.3">
      <c r="D15" s="22"/>
      <c r="E15" s="22"/>
    </row>
    <row r="16" spans="1:10" x14ac:dyDescent="0.3">
      <c r="D16" s="22"/>
    </row>
    <row r="17" spans="3:4" x14ac:dyDescent="0.3">
      <c r="C17" s="58"/>
    </row>
    <row r="18" spans="3:4" x14ac:dyDescent="0.3">
      <c r="C18" s="58"/>
    </row>
    <row r="19" spans="3:4" x14ac:dyDescent="0.3">
      <c r="C19" s="58"/>
    </row>
    <row r="20" spans="3:4" x14ac:dyDescent="0.3">
      <c r="C20" s="22"/>
      <c r="D20" s="22"/>
    </row>
  </sheetData>
  <mergeCells count="8">
    <mergeCell ref="B2:E2"/>
    <mergeCell ref="B3:E3"/>
    <mergeCell ref="B4:E4"/>
    <mergeCell ref="B5:E5"/>
    <mergeCell ref="B14:E14"/>
    <mergeCell ref="B11:B12"/>
    <mergeCell ref="C11:C12"/>
    <mergeCell ref="D11:D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79BB5-2104-4858-B24B-4AB3A46EFD60}">
  <sheetPr>
    <tabColor theme="9" tint="0.59999389629810485"/>
  </sheetPr>
  <dimension ref="A1:G31"/>
  <sheetViews>
    <sheetView showGridLines="0" zoomScaleNormal="100" workbookViewId="0">
      <selection activeCell="F25" sqref="F25:G25"/>
    </sheetView>
  </sheetViews>
  <sheetFormatPr baseColWidth="10" defaultColWidth="11.44140625" defaultRowHeight="14.4" x14ac:dyDescent="0.3"/>
  <cols>
    <col min="1" max="1" width="3.5546875" style="1" customWidth="1"/>
    <col min="2" max="2" width="57.44140625" style="1" customWidth="1"/>
    <col min="3" max="3" width="22.109375" style="1" bestFit="1" customWidth="1"/>
    <col min="4" max="4" width="23.44140625" style="1" bestFit="1" customWidth="1"/>
    <col min="5" max="5" width="3.5546875" style="1" customWidth="1"/>
    <col min="6" max="6" width="16.5546875" style="1" bestFit="1" customWidth="1"/>
    <col min="7" max="7" width="16.88671875" style="1" bestFit="1" customWidth="1"/>
    <col min="8" max="16384" width="11.44140625" style="1"/>
  </cols>
  <sheetData>
    <row r="1" spans="1:5" x14ac:dyDescent="0.3">
      <c r="A1" s="2"/>
    </row>
    <row r="2" spans="1:5" x14ac:dyDescent="0.3">
      <c r="B2" s="68" t="s">
        <v>4</v>
      </c>
      <c r="C2" s="68"/>
      <c r="D2" s="68"/>
    </row>
    <row r="3" spans="1:5" x14ac:dyDescent="0.3">
      <c r="B3" s="69" t="s">
        <v>2</v>
      </c>
      <c r="C3" s="69"/>
      <c r="D3" s="69"/>
    </row>
    <row r="4" spans="1:5" x14ac:dyDescent="0.3">
      <c r="B4" s="70" t="str">
        <f>+EIE!B4</f>
        <v>Correspondiente al 31/03/2026 comparativo con el periodo 31/03/2025</v>
      </c>
      <c r="C4" s="70"/>
      <c r="D4" s="70"/>
    </row>
    <row r="5" spans="1:5" x14ac:dyDescent="0.3">
      <c r="B5" s="70" t="s">
        <v>5</v>
      </c>
      <c r="C5" s="70"/>
      <c r="D5" s="70"/>
    </row>
    <row r="7" spans="1:5" s="33" customFormat="1" x14ac:dyDescent="0.3">
      <c r="B7" s="29" t="s">
        <v>28</v>
      </c>
      <c r="C7" s="30">
        <f>+EIE!C7</f>
        <v>46112</v>
      </c>
      <c r="D7" s="30">
        <f>+EIE!D7</f>
        <v>45747</v>
      </c>
      <c r="E7" s="23"/>
    </row>
    <row r="8" spans="1:5" s="33" customFormat="1" x14ac:dyDescent="0.3">
      <c r="B8" s="52" t="s">
        <v>29</v>
      </c>
      <c r="C8" s="42">
        <v>5996416413</v>
      </c>
      <c r="D8" s="53">
        <v>12974068064</v>
      </c>
    </row>
    <row r="9" spans="1:5" s="33" customFormat="1" x14ac:dyDescent="0.3">
      <c r="B9" s="54" t="s">
        <v>30</v>
      </c>
      <c r="C9" s="114"/>
      <c r="D9" s="90"/>
    </row>
    <row r="10" spans="1:5" s="33" customFormat="1" x14ac:dyDescent="0.3">
      <c r="B10" s="54" t="s">
        <v>31</v>
      </c>
      <c r="C10" s="131"/>
      <c r="D10" s="132"/>
    </row>
    <row r="11" spans="1:5" x14ac:dyDescent="0.3">
      <c r="B11" s="38" t="s">
        <v>96</v>
      </c>
      <c r="C11" s="170">
        <v>279441516</v>
      </c>
      <c r="D11" s="170">
        <v>272354512</v>
      </c>
    </row>
    <row r="12" spans="1:5" x14ac:dyDescent="0.3">
      <c r="B12" s="38" t="s">
        <v>97</v>
      </c>
      <c r="C12" s="170">
        <v>-83354756</v>
      </c>
      <c r="D12" s="170">
        <v>-10998882</v>
      </c>
    </row>
    <row r="13" spans="1:5" x14ac:dyDescent="0.3">
      <c r="B13" s="38" t="s">
        <v>98</v>
      </c>
      <c r="C13" s="170">
        <v>-203029257</v>
      </c>
      <c r="D13" s="170">
        <f>-223477524-1</f>
        <v>-223477525</v>
      </c>
    </row>
    <row r="14" spans="1:5" x14ac:dyDescent="0.3">
      <c r="B14" s="38" t="s">
        <v>87</v>
      </c>
      <c r="C14" s="170">
        <v>-1903735522</v>
      </c>
      <c r="D14" s="170">
        <v>-1765996736</v>
      </c>
    </row>
    <row r="15" spans="1:5" x14ac:dyDescent="0.3">
      <c r="B15" s="38" t="s">
        <v>99</v>
      </c>
      <c r="C15" s="170">
        <v>0</v>
      </c>
      <c r="D15" s="170">
        <v>0</v>
      </c>
    </row>
    <row r="16" spans="1:5" x14ac:dyDescent="0.3">
      <c r="B16" s="38" t="s">
        <v>34</v>
      </c>
      <c r="C16" s="170">
        <v>-221048360</v>
      </c>
      <c r="D16" s="170">
        <v>-221906847</v>
      </c>
    </row>
    <row r="17" spans="2:7" s="33" customFormat="1" x14ac:dyDescent="0.3">
      <c r="B17" s="55" t="s">
        <v>32</v>
      </c>
      <c r="C17" s="170"/>
      <c r="D17" s="170"/>
    </row>
    <row r="18" spans="2:7" x14ac:dyDescent="0.3">
      <c r="B18" s="38" t="s">
        <v>33</v>
      </c>
      <c r="C18" s="170">
        <v>3357500</v>
      </c>
      <c r="D18" s="171">
        <v>0</v>
      </c>
    </row>
    <row r="19" spans="2:7" s="27" customFormat="1" x14ac:dyDescent="0.3">
      <c r="B19" s="56" t="s">
        <v>35</v>
      </c>
      <c r="C19" s="172">
        <f>SUM(C9:C18)</f>
        <v>-2128368879</v>
      </c>
      <c r="D19" s="172">
        <f>SUM(D9:D18)</f>
        <v>-1950025478</v>
      </c>
    </row>
    <row r="20" spans="2:7" s="33" customFormat="1" x14ac:dyDescent="0.3">
      <c r="B20" s="54" t="s">
        <v>36</v>
      </c>
      <c r="C20" s="173">
        <v>0</v>
      </c>
      <c r="D20" s="174"/>
    </row>
    <row r="21" spans="2:7" x14ac:dyDescent="0.3">
      <c r="B21" s="38" t="s">
        <v>37</v>
      </c>
      <c r="C21" s="170">
        <v>0</v>
      </c>
      <c r="D21" s="171">
        <v>0</v>
      </c>
    </row>
    <row r="22" spans="2:7" x14ac:dyDescent="0.3">
      <c r="B22" s="38" t="s">
        <v>25</v>
      </c>
      <c r="C22" s="175">
        <v>0</v>
      </c>
      <c r="D22" s="169">
        <v>0</v>
      </c>
    </row>
    <row r="23" spans="2:7" s="25" customFormat="1" ht="28.8" x14ac:dyDescent="0.3">
      <c r="B23" s="57" t="s">
        <v>38</v>
      </c>
      <c r="C23" s="176">
        <v>0</v>
      </c>
      <c r="D23" s="172">
        <f>SUM(D21:D22)</f>
        <v>0</v>
      </c>
    </row>
    <row r="24" spans="2:7" ht="6.75" customHeight="1" x14ac:dyDescent="0.3">
      <c r="B24" s="38"/>
      <c r="C24" s="177"/>
      <c r="D24" s="178"/>
    </row>
    <row r="25" spans="2:7" s="33" customFormat="1" x14ac:dyDescent="0.3">
      <c r="B25" s="52" t="s">
        <v>39</v>
      </c>
      <c r="C25" s="179">
        <f>+C23+C19+C8</f>
        <v>3868047534</v>
      </c>
      <c r="D25" s="180">
        <f>+D8+D19+D23</f>
        <v>11024042586</v>
      </c>
      <c r="G25" s="212"/>
    </row>
    <row r="26" spans="2:7" x14ac:dyDescent="0.3">
      <c r="D26" s="22"/>
    </row>
    <row r="27" spans="2:7" x14ac:dyDescent="0.3">
      <c r="B27" s="33" t="s">
        <v>115</v>
      </c>
      <c r="C27" s="33"/>
      <c r="D27" s="91"/>
    </row>
    <row r="28" spans="2:7" x14ac:dyDescent="0.3">
      <c r="C28" s="22"/>
      <c r="D28" s="22"/>
    </row>
    <row r="29" spans="2:7" x14ac:dyDescent="0.3">
      <c r="C29" s="22"/>
      <c r="D29" s="22"/>
    </row>
    <row r="30" spans="2:7" x14ac:dyDescent="0.3">
      <c r="C30" s="58"/>
      <c r="D30" s="58"/>
    </row>
    <row r="31" spans="2:7" x14ac:dyDescent="0.3">
      <c r="C31" s="58"/>
      <c r="D31" s="58"/>
    </row>
  </sheetData>
  <pageMargins left="0.7" right="0.7" top="0.75" bottom="0.75" header="0.3" footer="0.3"/>
  <ignoredErrors>
    <ignoredError sqref="C19:D1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59F1F-5BCE-4180-B248-66A699A01F7D}">
  <sheetPr>
    <tabColor theme="9" tint="0.59999389629810485"/>
  </sheetPr>
  <dimension ref="A1:M175"/>
  <sheetViews>
    <sheetView showGridLines="0" tabSelected="1" zoomScaleNormal="100" workbookViewId="0">
      <pane ySplit="3" topLeftCell="A56" activePane="bottomLeft" state="frozen"/>
      <selection activeCell="D26" sqref="D26"/>
      <selection pane="bottomLeft" activeCell="G70" sqref="G70"/>
    </sheetView>
  </sheetViews>
  <sheetFormatPr baseColWidth="10" defaultColWidth="11.44140625" defaultRowHeight="16.5" customHeight="1" x14ac:dyDescent="0.3"/>
  <cols>
    <col min="1" max="1" width="3.5546875" style="1" customWidth="1"/>
    <col min="2" max="2" width="48.44140625" style="1" bestFit="1" customWidth="1"/>
    <col min="3" max="3" width="21.33203125" style="1" customWidth="1"/>
    <col min="4" max="4" width="21.6640625" style="1" bestFit="1" customWidth="1"/>
    <col min="5" max="5" width="32" style="1" customWidth="1"/>
    <col min="6" max="6" width="19.33203125" style="1" customWidth="1"/>
    <col min="7" max="7" width="21.44140625" style="1" bestFit="1" customWidth="1"/>
    <col min="8" max="8" width="25.5546875" style="1" bestFit="1" customWidth="1"/>
    <col min="9" max="9" width="21.44140625" style="1" bestFit="1" customWidth="1"/>
    <col min="10" max="10" width="23.109375" style="1" bestFit="1" customWidth="1"/>
    <col min="11" max="12" width="18.44140625" style="1" customWidth="1"/>
    <col min="13" max="13" width="20.6640625" style="1" bestFit="1" customWidth="1"/>
    <col min="14" max="14" width="11.5546875" style="1" bestFit="1" customWidth="1"/>
    <col min="15" max="15" width="40" style="1" bestFit="1" customWidth="1"/>
    <col min="16" max="16" width="11.5546875" style="1" bestFit="1" customWidth="1"/>
    <col min="17" max="17" width="15.109375" style="1" bestFit="1" customWidth="1"/>
    <col min="18" max="21" width="11.5546875" style="1" bestFit="1" customWidth="1"/>
    <col min="22" max="22" width="15.109375" style="1" bestFit="1" customWidth="1"/>
    <col min="23" max="26" width="11.5546875" style="1" bestFit="1" customWidth="1"/>
    <col min="27" max="27" width="15.109375" style="1" bestFit="1" customWidth="1"/>
    <col min="28" max="16384" width="11.44140625" style="1"/>
  </cols>
  <sheetData>
    <row r="1" spans="1:6" ht="14.4" x14ac:dyDescent="0.3">
      <c r="A1" s="2"/>
    </row>
    <row r="2" spans="1:6" ht="14.4" x14ac:dyDescent="0.3">
      <c r="B2" s="196" t="s">
        <v>4</v>
      </c>
      <c r="C2" s="196"/>
      <c r="D2" s="196"/>
      <c r="E2" s="196"/>
      <c r="F2" s="196"/>
    </row>
    <row r="3" spans="1:6" ht="14.4" x14ac:dyDescent="0.3">
      <c r="B3" s="197" t="s">
        <v>3</v>
      </c>
      <c r="C3" s="197"/>
      <c r="D3" s="197"/>
      <c r="E3" s="197"/>
      <c r="F3" s="197"/>
    </row>
    <row r="4" spans="1:6" ht="14.4" x14ac:dyDescent="0.3">
      <c r="B4" s="184" t="s">
        <v>40</v>
      </c>
      <c r="C4" s="184"/>
      <c r="D4" s="184"/>
      <c r="E4" s="184"/>
      <c r="F4" s="184"/>
    </row>
    <row r="5" spans="1:6" ht="16.5" customHeight="1" x14ac:dyDescent="0.3">
      <c r="B5" s="191" t="s">
        <v>41</v>
      </c>
      <c r="C5" s="191"/>
      <c r="D5" s="191"/>
      <c r="E5" s="191"/>
      <c r="F5" s="191"/>
    </row>
    <row r="6" spans="1:6" ht="14.4" x14ac:dyDescent="0.3">
      <c r="B6" s="191"/>
      <c r="C6" s="191"/>
      <c r="D6" s="191"/>
      <c r="E6" s="191"/>
      <c r="F6" s="191"/>
    </row>
    <row r="7" spans="1:6" ht="14.4" x14ac:dyDescent="0.3">
      <c r="B7" s="191"/>
      <c r="C7" s="191"/>
      <c r="D7" s="191"/>
      <c r="E7" s="191"/>
      <c r="F7" s="191"/>
    </row>
    <row r="8" spans="1:6" ht="14.4" x14ac:dyDescent="0.3">
      <c r="B8" s="191"/>
      <c r="C8" s="191"/>
      <c r="D8" s="191"/>
      <c r="E8" s="191"/>
      <c r="F8" s="191"/>
    </row>
    <row r="9" spans="1:6" ht="14.4" x14ac:dyDescent="0.3">
      <c r="B9" s="191"/>
      <c r="C9" s="191"/>
      <c r="D9" s="191"/>
      <c r="E9" s="191"/>
      <c r="F9" s="191"/>
    </row>
    <row r="10" spans="1:6" ht="14.4" x14ac:dyDescent="0.3">
      <c r="B10" s="191"/>
      <c r="C10" s="191"/>
      <c r="D10" s="191"/>
      <c r="E10" s="191"/>
      <c r="F10" s="191"/>
    </row>
    <row r="11" spans="1:6" ht="14.4" x14ac:dyDescent="0.3">
      <c r="B11" s="191"/>
      <c r="C11" s="191"/>
      <c r="D11" s="191"/>
      <c r="E11" s="191"/>
      <c r="F11" s="191"/>
    </row>
    <row r="12" spans="1:6" ht="14.4" x14ac:dyDescent="0.3">
      <c r="B12" s="191"/>
      <c r="C12" s="191"/>
      <c r="D12" s="191"/>
      <c r="E12" s="191"/>
      <c r="F12" s="191"/>
    </row>
    <row r="13" spans="1:6" ht="34.5" customHeight="1" x14ac:dyDescent="0.3">
      <c r="B13" s="191"/>
      <c r="C13" s="191"/>
      <c r="D13" s="191"/>
      <c r="E13" s="191"/>
      <c r="F13" s="191"/>
    </row>
    <row r="14" spans="1:6" ht="14.4" x14ac:dyDescent="0.3">
      <c r="B14" s="184" t="s">
        <v>42</v>
      </c>
      <c r="C14" s="184"/>
      <c r="D14" s="184"/>
      <c r="E14" s="184"/>
      <c r="F14" s="184"/>
    </row>
    <row r="16" spans="1:6" ht="14.4" x14ac:dyDescent="0.3">
      <c r="B16" s="184" t="s">
        <v>43</v>
      </c>
      <c r="C16" s="184"/>
      <c r="D16" s="184"/>
      <c r="E16" s="184"/>
      <c r="F16" s="184"/>
    </row>
    <row r="17" spans="2:6" ht="14.4" x14ac:dyDescent="0.3">
      <c r="B17" s="191" t="s">
        <v>81</v>
      </c>
      <c r="C17" s="191"/>
      <c r="D17" s="191"/>
      <c r="E17" s="191"/>
      <c r="F17" s="191"/>
    </row>
    <row r="18" spans="2:6" ht="14.4" x14ac:dyDescent="0.3">
      <c r="B18" s="191"/>
      <c r="C18" s="191"/>
      <c r="D18" s="191"/>
      <c r="E18" s="191"/>
      <c r="F18" s="191"/>
    </row>
    <row r="19" spans="2:6" ht="14.4" x14ac:dyDescent="0.3">
      <c r="B19" s="191"/>
      <c r="C19" s="191"/>
      <c r="D19" s="191"/>
      <c r="E19" s="191"/>
      <c r="F19" s="191"/>
    </row>
    <row r="20" spans="2:6" ht="14.4" x14ac:dyDescent="0.3">
      <c r="B20" s="191"/>
      <c r="C20" s="191"/>
      <c r="D20" s="191"/>
      <c r="E20" s="191"/>
      <c r="F20" s="191"/>
    </row>
    <row r="21" spans="2:6" ht="14.4" x14ac:dyDescent="0.3">
      <c r="B21" s="191"/>
      <c r="C21" s="191"/>
      <c r="D21" s="191"/>
      <c r="E21" s="191"/>
      <c r="F21" s="191"/>
    </row>
    <row r="22" spans="2:6" ht="14.4" x14ac:dyDescent="0.3">
      <c r="B22" s="191"/>
      <c r="C22" s="191"/>
      <c r="D22" s="191"/>
      <c r="E22" s="191"/>
      <c r="F22" s="191"/>
    </row>
    <row r="23" spans="2:6" ht="14.4" x14ac:dyDescent="0.3">
      <c r="B23" s="191"/>
      <c r="C23" s="191"/>
      <c r="D23" s="191"/>
      <c r="E23" s="191"/>
      <c r="F23" s="191"/>
    </row>
    <row r="24" spans="2:6" ht="14.4" x14ac:dyDescent="0.3">
      <c r="B24" s="191"/>
      <c r="C24" s="191"/>
      <c r="D24" s="191"/>
      <c r="E24" s="191"/>
      <c r="F24" s="191"/>
    </row>
    <row r="25" spans="2:6" ht="14.4" x14ac:dyDescent="0.3">
      <c r="B25" s="191"/>
      <c r="C25" s="191"/>
      <c r="D25" s="191"/>
      <c r="E25" s="191"/>
      <c r="F25" s="191"/>
    </row>
    <row r="26" spans="2:6" ht="14.4" x14ac:dyDescent="0.3">
      <c r="B26" s="191"/>
      <c r="C26" s="191"/>
      <c r="D26" s="191"/>
      <c r="E26" s="191"/>
      <c r="F26" s="191"/>
    </row>
    <row r="27" spans="2:6" ht="14.4" x14ac:dyDescent="0.3">
      <c r="B27" s="191"/>
      <c r="C27" s="191"/>
      <c r="D27" s="191"/>
      <c r="E27" s="191"/>
      <c r="F27" s="191"/>
    </row>
    <row r="28" spans="2:6" ht="14.4" x14ac:dyDescent="0.3">
      <c r="B28" s="191"/>
      <c r="C28" s="191"/>
      <c r="D28" s="191"/>
      <c r="E28" s="191"/>
      <c r="F28" s="191"/>
    </row>
    <row r="29" spans="2:6" ht="14.4" x14ac:dyDescent="0.3">
      <c r="B29" s="191"/>
      <c r="C29" s="191"/>
      <c r="D29" s="191"/>
      <c r="E29" s="191"/>
      <c r="F29" s="191"/>
    </row>
    <row r="30" spans="2:6" ht="14.4" x14ac:dyDescent="0.3">
      <c r="B30" s="191"/>
      <c r="C30" s="191"/>
      <c r="D30" s="191"/>
      <c r="E30" s="191"/>
      <c r="F30" s="191"/>
    </row>
    <row r="31" spans="2:6" ht="14.4" x14ac:dyDescent="0.3">
      <c r="B31" s="191"/>
      <c r="C31" s="191"/>
      <c r="D31" s="191"/>
      <c r="E31" s="191"/>
      <c r="F31" s="191"/>
    </row>
    <row r="32" spans="2:6" ht="14.4" x14ac:dyDescent="0.3">
      <c r="B32" s="191"/>
      <c r="C32" s="191"/>
      <c r="D32" s="191"/>
      <c r="E32" s="191"/>
      <c r="F32" s="191"/>
    </row>
    <row r="33" spans="2:6" ht="14.4" x14ac:dyDescent="0.3">
      <c r="B33" s="191"/>
      <c r="C33" s="191"/>
      <c r="D33" s="191"/>
      <c r="E33" s="191"/>
      <c r="F33" s="191"/>
    </row>
    <row r="34" spans="2:6" ht="14.4" x14ac:dyDescent="0.3">
      <c r="B34" s="191"/>
      <c r="C34" s="191"/>
      <c r="D34" s="191"/>
      <c r="E34" s="191"/>
      <c r="F34" s="191"/>
    </row>
    <row r="35" spans="2:6" ht="14.4" x14ac:dyDescent="0.3">
      <c r="B35" s="191"/>
      <c r="C35" s="191"/>
      <c r="D35" s="191"/>
      <c r="E35" s="191"/>
      <c r="F35" s="191"/>
    </row>
    <row r="36" spans="2:6" ht="14.4" x14ac:dyDescent="0.3">
      <c r="B36" s="191"/>
      <c r="C36" s="191"/>
      <c r="D36" s="191"/>
      <c r="E36" s="191"/>
      <c r="F36" s="191"/>
    </row>
    <row r="37" spans="2:6" ht="14.4" x14ac:dyDescent="0.3">
      <c r="B37" s="191"/>
      <c r="C37" s="191"/>
      <c r="D37" s="191"/>
      <c r="E37" s="191"/>
      <c r="F37" s="191"/>
    </row>
    <row r="38" spans="2:6" ht="14.4" x14ac:dyDescent="0.3">
      <c r="B38" s="191"/>
      <c r="C38" s="191"/>
      <c r="D38" s="191"/>
      <c r="E38" s="191"/>
      <c r="F38" s="191"/>
    </row>
    <row r="39" spans="2:6" ht="14.4" x14ac:dyDescent="0.3">
      <c r="B39" s="191"/>
      <c r="C39" s="191"/>
      <c r="D39" s="191"/>
      <c r="E39" s="191"/>
      <c r="F39" s="191"/>
    </row>
    <row r="40" spans="2:6" ht="14.4" x14ac:dyDescent="0.3">
      <c r="B40" s="89"/>
      <c r="C40" s="89"/>
      <c r="D40" s="89"/>
      <c r="E40" s="89"/>
      <c r="F40" s="89"/>
    </row>
    <row r="41" spans="2:6" ht="14.4" x14ac:dyDescent="0.3">
      <c r="B41" s="184" t="s">
        <v>44</v>
      </c>
      <c r="C41" s="184"/>
      <c r="D41" s="184"/>
      <c r="E41" s="184"/>
      <c r="F41" s="184"/>
    </row>
    <row r="42" spans="2:6" ht="14.4" x14ac:dyDescent="0.3">
      <c r="B42" s="191" t="s">
        <v>84</v>
      </c>
      <c r="C42" s="191"/>
      <c r="D42" s="191"/>
      <c r="E42" s="191"/>
      <c r="F42" s="191"/>
    </row>
    <row r="43" spans="2:6" ht="14.4" x14ac:dyDescent="0.3">
      <c r="B43" s="191"/>
      <c r="C43" s="191"/>
      <c r="D43" s="191"/>
      <c r="E43" s="191"/>
      <c r="F43" s="191"/>
    </row>
    <row r="44" spans="2:6" ht="14.4" x14ac:dyDescent="0.3">
      <c r="B44" s="89"/>
      <c r="C44" s="89"/>
      <c r="D44" s="89"/>
      <c r="E44" s="89"/>
      <c r="F44" s="89"/>
    </row>
    <row r="45" spans="2:6" ht="14.4" x14ac:dyDescent="0.3">
      <c r="B45" s="192" t="s">
        <v>45</v>
      </c>
      <c r="C45" s="192"/>
      <c r="D45" s="192"/>
      <c r="E45" s="192"/>
      <c r="F45" s="192"/>
    </row>
    <row r="46" spans="2:6" ht="14.4" x14ac:dyDescent="0.3">
      <c r="B46" s="191" t="s">
        <v>86</v>
      </c>
      <c r="C46" s="191"/>
      <c r="D46" s="191"/>
      <c r="E46" s="191"/>
      <c r="F46" s="191"/>
    </row>
    <row r="47" spans="2:6" ht="14.4" x14ac:dyDescent="0.3">
      <c r="B47" s="191"/>
      <c r="C47" s="191"/>
      <c r="D47" s="191"/>
      <c r="E47" s="191"/>
      <c r="F47" s="191"/>
    </row>
    <row r="48" spans="2:6" ht="33" customHeight="1" x14ac:dyDescent="0.3">
      <c r="B48" s="183" t="s">
        <v>150</v>
      </c>
      <c r="C48" s="183"/>
      <c r="D48" s="183"/>
      <c r="E48" s="183"/>
      <c r="F48" s="183"/>
    </row>
    <row r="49" spans="2:9" ht="14.4" x14ac:dyDescent="0.3">
      <c r="B49" s="191" t="s">
        <v>100</v>
      </c>
      <c r="C49" s="191"/>
      <c r="D49" s="191"/>
      <c r="E49" s="191"/>
      <c r="F49" s="191"/>
    </row>
    <row r="50" spans="2:9" ht="14.4" x14ac:dyDescent="0.3">
      <c r="B50" s="191" t="s">
        <v>46</v>
      </c>
      <c r="C50" s="191"/>
      <c r="D50" s="191"/>
      <c r="E50" s="191"/>
      <c r="F50" s="191"/>
    </row>
    <row r="51" spans="2:9" ht="14.4" x14ac:dyDescent="0.3">
      <c r="B51" s="89"/>
      <c r="C51" s="89"/>
      <c r="D51" s="89"/>
      <c r="E51" s="89"/>
      <c r="F51" s="89"/>
    </row>
    <row r="52" spans="2:9" ht="14.4" x14ac:dyDescent="0.3">
      <c r="B52" s="29" t="s">
        <v>28</v>
      </c>
      <c r="C52" s="92">
        <v>46112</v>
      </c>
      <c r="D52" s="92">
        <v>45747</v>
      </c>
    </row>
    <row r="53" spans="2:9" ht="14.4" x14ac:dyDescent="0.3">
      <c r="B53" s="31" t="s">
        <v>47</v>
      </c>
      <c r="C53" s="32">
        <v>6480.64</v>
      </c>
      <c r="D53" s="32">
        <v>7973.54</v>
      </c>
    </row>
    <row r="54" spans="2:9" ht="14.4" x14ac:dyDescent="0.3">
      <c r="B54" s="31" t="s">
        <v>48</v>
      </c>
      <c r="C54" s="32">
        <v>6509.67</v>
      </c>
      <c r="D54" s="32">
        <v>7983.79</v>
      </c>
    </row>
    <row r="56" spans="2:9" ht="16.5" customHeight="1" x14ac:dyDescent="0.3">
      <c r="B56" s="133" t="s">
        <v>119</v>
      </c>
      <c r="C56" s="134"/>
      <c r="D56" s="134"/>
      <c r="G56" s="58"/>
    </row>
    <row r="57" spans="2:9" ht="16.5" customHeight="1" x14ac:dyDescent="0.3">
      <c r="B57" s="135" t="s">
        <v>28</v>
      </c>
      <c r="C57" s="92">
        <v>46112</v>
      </c>
      <c r="D57" s="92">
        <v>45747</v>
      </c>
      <c r="G57" s="58"/>
    </row>
    <row r="58" spans="2:9" ht="16.5" customHeight="1" x14ac:dyDescent="0.3">
      <c r="B58" s="136" t="s">
        <v>125</v>
      </c>
      <c r="C58" s="142">
        <v>6503.49</v>
      </c>
      <c r="D58" s="142">
        <v>7994.25</v>
      </c>
      <c r="G58" s="58"/>
    </row>
    <row r="59" spans="2:9" ht="16.5" customHeight="1" x14ac:dyDescent="0.3">
      <c r="B59" s="137"/>
      <c r="C59" s="134"/>
      <c r="D59" s="134"/>
      <c r="E59" s="134"/>
      <c r="H59" s="58"/>
    </row>
    <row r="60" spans="2:9" ht="16.5" customHeight="1" x14ac:dyDescent="0.3">
      <c r="B60" s="203" t="s">
        <v>120</v>
      </c>
      <c r="C60" s="203"/>
      <c r="D60" s="203"/>
      <c r="E60" s="203"/>
      <c r="F60" s="203"/>
      <c r="G60" s="203"/>
      <c r="H60" s="203"/>
      <c r="I60" s="203"/>
    </row>
    <row r="61" spans="2:9" ht="16.5" customHeight="1" x14ac:dyDescent="0.3">
      <c r="B61" s="203"/>
      <c r="C61" s="203"/>
      <c r="D61" s="203"/>
      <c r="E61" s="203"/>
      <c r="F61" s="203"/>
      <c r="G61" s="203"/>
      <c r="H61" s="203"/>
      <c r="I61" s="203"/>
    </row>
    <row r="62" spans="2:9" ht="16.5" customHeight="1" x14ac:dyDescent="0.3">
      <c r="B62" s="203"/>
      <c r="C62" s="203"/>
      <c r="D62" s="203"/>
      <c r="E62" s="203"/>
      <c r="F62" s="203"/>
      <c r="G62" s="203"/>
      <c r="H62" s="203"/>
      <c r="I62" s="203"/>
    </row>
    <row r="63" spans="2:9" ht="16.5" customHeight="1" x14ac:dyDescent="0.3">
      <c r="B63" s="137"/>
      <c r="C63" s="137"/>
      <c r="D63" s="137"/>
      <c r="E63" s="137"/>
      <c r="F63" s="137"/>
      <c r="G63" s="137"/>
      <c r="H63" s="137"/>
      <c r="I63" s="137"/>
    </row>
    <row r="64" spans="2:9" ht="14.4" x14ac:dyDescent="0.3">
      <c r="B64" s="184" t="s">
        <v>49</v>
      </c>
      <c r="C64" s="184"/>
      <c r="D64" s="184"/>
      <c r="E64" s="184"/>
      <c r="F64" s="184"/>
    </row>
    <row r="65" spans="2:7" ht="16.5" customHeight="1" x14ac:dyDescent="0.3">
      <c r="B65" s="202" t="s">
        <v>140</v>
      </c>
      <c r="C65" s="202"/>
      <c r="D65" s="202"/>
      <c r="E65" s="202"/>
      <c r="F65" s="202"/>
      <c r="G65" s="202"/>
    </row>
    <row r="66" spans="2:7" ht="16.5" customHeight="1" x14ac:dyDescent="0.3">
      <c r="B66" s="26"/>
      <c r="C66" s="26"/>
      <c r="D66" s="26"/>
      <c r="E66" s="26"/>
      <c r="F66" s="26"/>
    </row>
    <row r="67" spans="2:7" ht="15" customHeight="1" x14ac:dyDescent="0.3">
      <c r="B67" s="33" t="s">
        <v>79</v>
      </c>
      <c r="C67" s="34"/>
      <c r="D67" s="34"/>
      <c r="E67" s="34"/>
      <c r="F67" s="34"/>
    </row>
    <row r="68" spans="2:7" ht="14.4" x14ac:dyDescent="0.3">
      <c r="B68" s="186" t="s">
        <v>82</v>
      </c>
      <c r="C68" s="186"/>
      <c r="D68" s="186"/>
      <c r="E68" s="186"/>
      <c r="F68" s="186"/>
    </row>
    <row r="69" spans="2:7" ht="16.5" customHeight="1" x14ac:dyDescent="0.3">
      <c r="B69" s="186"/>
      <c r="C69" s="186"/>
      <c r="D69" s="186"/>
      <c r="E69" s="186"/>
      <c r="F69" s="186"/>
    </row>
    <row r="70" spans="2:7" ht="16.5" customHeight="1" x14ac:dyDescent="0.3">
      <c r="B70" s="28"/>
      <c r="C70" s="28"/>
      <c r="D70" s="28"/>
      <c r="E70" s="28"/>
      <c r="F70" s="28"/>
    </row>
    <row r="71" spans="2:7" ht="14.4" x14ac:dyDescent="0.3">
      <c r="B71" s="185" t="s">
        <v>114</v>
      </c>
      <c r="C71" s="185"/>
      <c r="D71" s="185"/>
      <c r="E71" s="185"/>
      <c r="F71" s="185"/>
    </row>
    <row r="72" spans="2:7" ht="14.4" x14ac:dyDescent="0.3">
      <c r="B72" s="186" t="s">
        <v>85</v>
      </c>
      <c r="C72" s="186"/>
      <c r="D72" s="186"/>
      <c r="E72" s="186"/>
      <c r="F72" s="186"/>
    </row>
    <row r="73" spans="2:7" ht="14.4" x14ac:dyDescent="0.3">
      <c r="B73" s="186"/>
      <c r="C73" s="186"/>
      <c r="D73" s="186"/>
      <c r="E73" s="186"/>
      <c r="F73" s="186"/>
    </row>
    <row r="74" spans="2:7" ht="14.4" x14ac:dyDescent="0.3">
      <c r="B74" s="186"/>
      <c r="C74" s="186"/>
      <c r="D74" s="186"/>
      <c r="E74" s="186"/>
      <c r="F74" s="186"/>
    </row>
    <row r="76" spans="2:7" ht="14.4" x14ac:dyDescent="0.3">
      <c r="B76" s="187" t="s">
        <v>28</v>
      </c>
      <c r="C76" s="188"/>
      <c r="D76" s="30">
        <f>+EAN!C7</f>
        <v>46112</v>
      </c>
      <c r="E76" s="30">
        <f>+EAN!D7</f>
        <v>45747</v>
      </c>
    </row>
    <row r="77" spans="2:7" ht="14.4" x14ac:dyDescent="0.3">
      <c r="B77" s="189" t="s">
        <v>17</v>
      </c>
      <c r="C77" s="190"/>
      <c r="D77" s="35">
        <f>+EIE!C14</f>
        <v>220857267</v>
      </c>
      <c r="E77" s="35">
        <f>+EIE!D14</f>
        <v>221906847</v>
      </c>
      <c r="F77" s="23"/>
    </row>
    <row r="78" spans="2:7" ht="14.4" x14ac:dyDescent="0.3">
      <c r="B78" s="187" t="s">
        <v>50</v>
      </c>
      <c r="C78" s="188"/>
      <c r="D78" s="36">
        <f>SUM(D77:D77)</f>
        <v>220857267</v>
      </c>
      <c r="E78" s="36">
        <f>SUM(E77:E77)</f>
        <v>221906847</v>
      </c>
    </row>
    <row r="80" spans="2:7" ht="14.4" x14ac:dyDescent="0.3">
      <c r="B80" s="184" t="s">
        <v>51</v>
      </c>
      <c r="C80" s="184"/>
      <c r="D80" s="184"/>
      <c r="E80" s="184"/>
      <c r="F80" s="184"/>
    </row>
    <row r="82" spans="2:6" ht="28.8" x14ac:dyDescent="0.3">
      <c r="B82" s="37" t="s">
        <v>52</v>
      </c>
      <c r="C82" s="37" t="s">
        <v>53</v>
      </c>
      <c r="D82" s="37" t="s">
        <v>54</v>
      </c>
      <c r="E82" s="37" t="s">
        <v>55</v>
      </c>
    </row>
    <row r="83" spans="2:6" ht="14.4" x14ac:dyDescent="0.3">
      <c r="B83" s="193" t="s">
        <v>116</v>
      </c>
      <c r="C83" s="194"/>
      <c r="D83" s="194"/>
      <c r="E83" s="195"/>
    </row>
    <row r="84" spans="2:6" ht="14.4" x14ac:dyDescent="0.3">
      <c r="B84" s="82" t="s">
        <v>56</v>
      </c>
      <c r="C84" s="104">
        <v>10268648.209302325</v>
      </c>
      <c r="D84" s="35">
        <v>44155187300</v>
      </c>
      <c r="E84" s="105">
        <v>447</v>
      </c>
    </row>
    <row r="85" spans="2:6" ht="14.4" x14ac:dyDescent="0.3">
      <c r="B85" s="38" t="s">
        <v>57</v>
      </c>
      <c r="C85" s="106">
        <v>10258231.027209302</v>
      </c>
      <c r="D85" s="84">
        <v>44110393417</v>
      </c>
      <c r="E85" s="83">
        <v>449</v>
      </c>
    </row>
    <row r="86" spans="2:6" ht="14.4" x14ac:dyDescent="0.3">
      <c r="B86" s="81" t="s">
        <v>58</v>
      </c>
      <c r="C86" s="107">
        <v>10249980.011627907</v>
      </c>
      <c r="D86" s="85">
        <v>44074914050</v>
      </c>
      <c r="E86" s="115">
        <v>450</v>
      </c>
    </row>
    <row r="87" spans="2:6" ht="14.4" x14ac:dyDescent="0.3">
      <c r="C87" s="87"/>
      <c r="D87" s="86"/>
      <c r="E87" s="41"/>
    </row>
    <row r="88" spans="2:6" ht="14.4" x14ac:dyDescent="0.3">
      <c r="B88" s="185" t="s">
        <v>59</v>
      </c>
      <c r="C88" s="185"/>
      <c r="D88" s="185"/>
      <c r="E88" s="185"/>
      <c r="F88" s="185"/>
    </row>
    <row r="89" spans="2:6" ht="14.4" x14ac:dyDescent="0.3">
      <c r="B89" s="198" t="s">
        <v>141</v>
      </c>
      <c r="C89" s="198"/>
      <c r="D89" s="198"/>
      <c r="E89" s="198"/>
      <c r="F89" s="198"/>
    </row>
    <row r="90" spans="2:6" ht="14.4" x14ac:dyDescent="0.3">
      <c r="B90" s="198"/>
      <c r="C90" s="198"/>
      <c r="D90" s="198"/>
      <c r="E90" s="198"/>
      <c r="F90" s="198"/>
    </row>
    <row r="92" spans="2:6" ht="14.4" x14ac:dyDescent="0.3">
      <c r="B92" s="29" t="s">
        <v>60</v>
      </c>
      <c r="C92" s="30">
        <f>+D76</f>
        <v>46112</v>
      </c>
      <c r="D92" s="30">
        <f>+E76</f>
        <v>45747</v>
      </c>
    </row>
    <row r="93" spans="2:6" ht="14.4" x14ac:dyDescent="0.3">
      <c r="B93" s="71" t="s">
        <v>61</v>
      </c>
      <c r="C93" s="62">
        <v>107072380</v>
      </c>
      <c r="D93" s="62">
        <v>153776500</v>
      </c>
      <c r="E93" s="73"/>
    </row>
    <row r="94" spans="2:6" ht="14.4" x14ac:dyDescent="0.3">
      <c r="B94" s="71" t="s">
        <v>99</v>
      </c>
      <c r="C94" s="62">
        <v>3760975154</v>
      </c>
      <c r="D94" s="62">
        <v>10870266086</v>
      </c>
      <c r="E94" s="73"/>
    </row>
    <row r="95" spans="2:6" ht="14.4" x14ac:dyDescent="0.3">
      <c r="B95" s="29" t="s">
        <v>50</v>
      </c>
      <c r="C95" s="42">
        <f>SUM(C93:C94)</f>
        <v>3868047534</v>
      </c>
      <c r="D95" s="42">
        <f>SUM(D93:D94)</f>
        <v>11024042586</v>
      </c>
    </row>
    <row r="96" spans="2:6" ht="14.4" x14ac:dyDescent="0.3">
      <c r="B96" s="43"/>
      <c r="C96" s="44"/>
      <c r="D96" s="22"/>
    </row>
    <row r="97" spans="2:7" ht="14.4" x14ac:dyDescent="0.3">
      <c r="B97" s="183" t="s">
        <v>142</v>
      </c>
      <c r="C97" s="183"/>
      <c r="D97" s="183"/>
      <c r="E97" s="183"/>
      <c r="F97" s="183"/>
    </row>
    <row r="98" spans="2:7" ht="14.4" x14ac:dyDescent="0.3">
      <c r="B98" s="183"/>
      <c r="C98" s="183"/>
      <c r="D98" s="183"/>
      <c r="E98" s="183"/>
      <c r="F98" s="183"/>
    </row>
    <row r="99" spans="2:7" ht="14.4" x14ac:dyDescent="0.3">
      <c r="B99" s="29" t="s">
        <v>60</v>
      </c>
      <c r="C99" s="30">
        <f>+C92</f>
        <v>46112</v>
      </c>
      <c r="D99" s="30">
        <f>+D92</f>
        <v>45747</v>
      </c>
    </row>
    <row r="100" spans="2:7" ht="14.4" x14ac:dyDescent="0.3">
      <c r="B100" s="138" t="s">
        <v>139</v>
      </c>
      <c r="C100" s="155">
        <f>+EAN!C9</f>
        <v>97010108</v>
      </c>
      <c r="D100" s="141">
        <f>+EAN!D9</f>
        <v>0</v>
      </c>
      <c r="F100" s="72"/>
    </row>
    <row r="101" spans="2:7" ht="14.4" x14ac:dyDescent="0.3">
      <c r="B101" s="29" t="s">
        <v>50</v>
      </c>
      <c r="C101" s="63">
        <f>SUM(C100:C100)</f>
        <v>97010108</v>
      </c>
      <c r="D101" s="63">
        <f>SUM(D100:D100)</f>
        <v>0</v>
      </c>
    </row>
    <row r="102" spans="2:7" ht="14.4" x14ac:dyDescent="0.3">
      <c r="B102" s="43"/>
      <c r="C102" s="44"/>
      <c r="D102" s="22"/>
    </row>
    <row r="103" spans="2:7" ht="15" customHeight="1" x14ac:dyDescent="0.3">
      <c r="B103" s="202" t="s">
        <v>143</v>
      </c>
      <c r="C103" s="202"/>
      <c r="D103" s="202"/>
      <c r="E103" s="202"/>
      <c r="F103" s="202"/>
      <c r="G103" s="202"/>
    </row>
    <row r="104" spans="2:7" ht="14.4" x14ac:dyDescent="0.3">
      <c r="B104" s="202"/>
      <c r="C104" s="202"/>
      <c r="D104" s="202"/>
      <c r="E104" s="202"/>
      <c r="F104" s="202"/>
      <c r="G104" s="202"/>
    </row>
    <row r="105" spans="2:7" ht="14.4" x14ac:dyDescent="0.3">
      <c r="B105" s="26"/>
      <c r="C105" s="26"/>
      <c r="D105" s="26"/>
      <c r="E105" s="26"/>
      <c r="F105" s="26"/>
    </row>
    <row r="106" spans="2:7" ht="14.4" x14ac:dyDescent="0.3">
      <c r="B106" s="29" t="s">
        <v>60</v>
      </c>
      <c r="C106" s="30">
        <f>+C99</f>
        <v>46112</v>
      </c>
      <c r="D106" s="30">
        <f>+D99</f>
        <v>45747</v>
      </c>
    </row>
    <row r="107" spans="2:7" ht="14.4" x14ac:dyDescent="0.3">
      <c r="B107" s="138" t="s">
        <v>123</v>
      </c>
      <c r="C107" s="140">
        <v>8402008</v>
      </c>
      <c r="D107" s="39">
        <v>7103008</v>
      </c>
      <c r="F107" s="72"/>
    </row>
    <row r="108" spans="2:7" ht="14.4" x14ac:dyDescent="0.3">
      <c r="B108" s="138" t="s">
        <v>121</v>
      </c>
      <c r="C108" s="62">
        <v>25119412</v>
      </c>
      <c r="D108" s="40">
        <v>0</v>
      </c>
      <c r="F108" s="72"/>
    </row>
    <row r="109" spans="2:7" ht="14.4" x14ac:dyDescent="0.3">
      <c r="B109" s="29" t="s">
        <v>50</v>
      </c>
      <c r="C109" s="53">
        <f>SUM(C107:C108)</f>
        <v>33521420</v>
      </c>
      <c r="D109" s="53">
        <f>SUM(D107:D108)</f>
        <v>7103008</v>
      </c>
    </row>
    <row r="110" spans="2:7" ht="14.4" x14ac:dyDescent="0.3">
      <c r="B110" s="43"/>
      <c r="C110" s="44"/>
      <c r="D110" s="22"/>
    </row>
    <row r="111" spans="2:7" ht="14.4" x14ac:dyDescent="0.3">
      <c r="B111" s="43"/>
      <c r="C111" s="44"/>
      <c r="D111" s="22"/>
    </row>
    <row r="112" spans="2:7" ht="15" customHeight="1" x14ac:dyDescent="0.3">
      <c r="B112" s="198" t="s">
        <v>144</v>
      </c>
      <c r="C112" s="198"/>
      <c r="D112" s="198"/>
      <c r="E112" s="198"/>
      <c r="F112" s="198"/>
      <c r="G112" s="198"/>
    </row>
    <row r="113" spans="2:13" ht="15" customHeight="1" x14ac:dyDescent="0.3">
      <c r="B113" s="198"/>
      <c r="C113" s="198"/>
      <c r="D113" s="198"/>
      <c r="E113" s="198"/>
      <c r="F113" s="198"/>
      <c r="G113" s="198"/>
    </row>
    <row r="114" spans="2:13" ht="14.4" x14ac:dyDescent="0.3">
      <c r="B114" s="28"/>
      <c r="C114" s="28"/>
      <c r="D114" s="28"/>
      <c r="E114" s="28"/>
      <c r="F114" s="28"/>
    </row>
    <row r="115" spans="2:13" ht="14.4" x14ac:dyDescent="0.3">
      <c r="B115" s="199" t="s">
        <v>60</v>
      </c>
      <c r="C115" s="116" t="s">
        <v>103</v>
      </c>
      <c r="D115" s="117"/>
      <c r="E115" s="117"/>
      <c r="F115" s="117"/>
      <c r="G115" s="118"/>
      <c r="H115" s="119" t="s">
        <v>104</v>
      </c>
      <c r="I115" s="120"/>
      <c r="J115" s="120"/>
      <c r="K115" s="120"/>
      <c r="L115" s="121"/>
      <c r="M115" s="200" t="s">
        <v>105</v>
      </c>
    </row>
    <row r="116" spans="2:13" ht="28.8" x14ac:dyDescent="0.3">
      <c r="B116" s="199"/>
      <c r="C116" s="122" t="s">
        <v>106</v>
      </c>
      <c r="D116" s="108" t="s">
        <v>107</v>
      </c>
      <c r="E116" s="122" t="s">
        <v>108</v>
      </c>
      <c r="F116" s="123" t="s">
        <v>109</v>
      </c>
      <c r="G116" s="123" t="s">
        <v>110</v>
      </c>
      <c r="H116" s="123" t="s">
        <v>111</v>
      </c>
      <c r="I116" s="123" t="s">
        <v>107</v>
      </c>
      <c r="J116" s="123" t="s">
        <v>108</v>
      </c>
      <c r="K116" s="123" t="s">
        <v>112</v>
      </c>
      <c r="L116" s="123" t="s">
        <v>113</v>
      </c>
      <c r="M116" s="201"/>
    </row>
    <row r="117" spans="2:13" ht="14.4" x14ac:dyDescent="0.3">
      <c r="B117" s="124" t="s">
        <v>134</v>
      </c>
      <c r="C117" s="162">
        <v>506337864</v>
      </c>
      <c r="D117" s="162">
        <v>0</v>
      </c>
      <c r="E117" s="162">
        <v>0</v>
      </c>
      <c r="F117" s="163">
        <v>0</v>
      </c>
      <c r="G117" s="163">
        <f>+C117+D117-E117</f>
        <v>506337864</v>
      </c>
      <c r="H117" s="163">
        <v>-110708092</v>
      </c>
      <c r="I117" s="163">
        <v>0</v>
      </c>
      <c r="J117" s="163">
        <v>0</v>
      </c>
      <c r="K117" s="163">
        <v>-34596276</v>
      </c>
      <c r="L117" s="163">
        <f>+H117+K117</f>
        <v>-145304368</v>
      </c>
      <c r="M117" s="125">
        <f>+G117+L117</f>
        <v>361033496</v>
      </c>
    </row>
    <row r="118" spans="2:13" ht="14.4" x14ac:dyDescent="0.3">
      <c r="B118" s="124" t="s">
        <v>155</v>
      </c>
      <c r="C118" s="162">
        <v>334394924</v>
      </c>
      <c r="D118" s="162">
        <v>0</v>
      </c>
      <c r="E118" s="162">
        <v>0</v>
      </c>
      <c r="F118" s="163">
        <v>0</v>
      </c>
      <c r="G118" s="163">
        <f>+C118+D118-E118</f>
        <v>334394924</v>
      </c>
      <c r="H118" s="163">
        <v>-11904580</v>
      </c>
      <c r="I118" s="163">
        <v>0</v>
      </c>
      <c r="J118" s="163">
        <v>0</v>
      </c>
      <c r="K118" s="163">
        <v>-3306828</v>
      </c>
      <c r="L118" s="163">
        <f>+H118+K118</f>
        <v>-15211408</v>
      </c>
      <c r="M118" s="125">
        <f>+G118+L118</f>
        <v>319183516</v>
      </c>
    </row>
    <row r="119" spans="2:13" ht="14.4" x14ac:dyDescent="0.3">
      <c r="B119" s="126">
        <f>+EAN!C7</f>
        <v>46112</v>
      </c>
      <c r="C119" s="164">
        <f t="shared" ref="C119:M119" si="0">SUM(C117:C118)</f>
        <v>840732788</v>
      </c>
      <c r="D119" s="164">
        <f t="shared" si="0"/>
        <v>0</v>
      </c>
      <c r="E119" s="164">
        <f t="shared" si="0"/>
        <v>0</v>
      </c>
      <c r="F119" s="164">
        <f t="shared" si="0"/>
        <v>0</v>
      </c>
      <c r="G119" s="164">
        <f t="shared" si="0"/>
        <v>840732788</v>
      </c>
      <c r="H119" s="164">
        <f t="shared" si="0"/>
        <v>-122612672</v>
      </c>
      <c r="I119" s="164">
        <f t="shared" si="0"/>
        <v>0</v>
      </c>
      <c r="J119" s="164">
        <f t="shared" si="0"/>
        <v>0</v>
      </c>
      <c r="K119" s="164">
        <f t="shared" si="0"/>
        <v>-37903104</v>
      </c>
      <c r="L119" s="164">
        <f t="shared" si="0"/>
        <v>-160515776</v>
      </c>
      <c r="M119" s="109">
        <f t="shared" si="0"/>
        <v>680217012</v>
      </c>
    </row>
    <row r="120" spans="2:13" ht="14.4" x14ac:dyDescent="0.3">
      <c r="B120" s="126">
        <f>+EAN!D7</f>
        <v>45747</v>
      </c>
      <c r="C120" s="165">
        <v>506337864</v>
      </c>
      <c r="D120" s="165">
        <v>0</v>
      </c>
      <c r="E120" s="165">
        <v>0</v>
      </c>
      <c r="F120" s="165">
        <v>0</v>
      </c>
      <c r="G120" s="165">
        <v>506337864</v>
      </c>
      <c r="H120" s="165">
        <v>0</v>
      </c>
      <c r="I120" s="165">
        <v>0</v>
      </c>
      <c r="J120" s="165">
        <v>0</v>
      </c>
      <c r="K120" s="165">
        <v>-20253516</v>
      </c>
      <c r="L120" s="165">
        <v>-20253516</v>
      </c>
      <c r="M120" s="127">
        <f>+G120+L120</f>
        <v>486084348</v>
      </c>
    </row>
    <row r="121" spans="2:13" ht="14.4" x14ac:dyDescent="0.3">
      <c r="B121" s="28"/>
      <c r="C121" s="28"/>
      <c r="D121" s="28"/>
      <c r="E121" s="28"/>
      <c r="F121" s="28"/>
    </row>
    <row r="122" spans="2:13" ht="14.4" x14ac:dyDescent="0.3">
      <c r="B122" s="28"/>
      <c r="C122" s="28"/>
      <c r="D122" s="28"/>
      <c r="E122" s="28"/>
      <c r="F122" s="28"/>
    </row>
    <row r="123" spans="2:13" ht="15" customHeight="1" x14ac:dyDescent="0.3">
      <c r="B123" s="183" t="s">
        <v>145</v>
      </c>
      <c r="C123" s="183"/>
      <c r="D123" s="183"/>
      <c r="E123" s="183"/>
      <c r="F123" s="183"/>
    </row>
    <row r="124" spans="2:13" ht="14.4" x14ac:dyDescent="0.3">
      <c r="B124" s="183"/>
      <c r="C124" s="183"/>
      <c r="D124" s="183"/>
      <c r="E124" s="183"/>
      <c r="F124" s="183"/>
    </row>
    <row r="125" spans="2:13" ht="14.4" x14ac:dyDescent="0.3">
      <c r="B125" s="26"/>
      <c r="C125" s="26"/>
      <c r="D125" s="26"/>
      <c r="E125" s="26"/>
      <c r="F125" s="26"/>
    </row>
    <row r="126" spans="2:13" ht="14.4" x14ac:dyDescent="0.3">
      <c r="B126" s="29" t="s">
        <v>60</v>
      </c>
      <c r="C126" s="139">
        <f>+C106</f>
        <v>46112</v>
      </c>
      <c r="D126" s="139">
        <f>+D106</f>
        <v>45747</v>
      </c>
      <c r="E126" s="26"/>
      <c r="F126" s="26"/>
    </row>
    <row r="127" spans="2:13" ht="14.4" x14ac:dyDescent="0.3">
      <c r="B127" s="45" t="s">
        <v>124</v>
      </c>
      <c r="C127" s="46">
        <f>+EAN!C17</f>
        <v>73549047</v>
      </c>
      <c r="D127" s="46">
        <f>+EAN!D17</f>
        <v>81363399</v>
      </c>
      <c r="E127" s="47"/>
      <c r="F127" s="26"/>
    </row>
    <row r="128" spans="2:13" ht="14.4" x14ac:dyDescent="0.3">
      <c r="B128" s="29" t="s">
        <v>50</v>
      </c>
      <c r="C128" s="48">
        <f>SUM(C127)</f>
        <v>73549047</v>
      </c>
      <c r="D128" s="48">
        <f>SUM(D127)</f>
        <v>81363399</v>
      </c>
      <c r="E128" s="26"/>
      <c r="F128" s="26"/>
    </row>
    <row r="129" spans="2:6" ht="14.4" x14ac:dyDescent="0.3">
      <c r="B129" s="26"/>
      <c r="C129" s="47"/>
      <c r="D129" s="47"/>
      <c r="E129" s="26"/>
      <c r="F129" s="26"/>
    </row>
    <row r="130" spans="2:6" ht="14.4" x14ac:dyDescent="0.3">
      <c r="B130" s="183" t="s">
        <v>129</v>
      </c>
      <c r="C130" s="183"/>
      <c r="D130" s="183"/>
      <c r="E130" s="183"/>
      <c r="F130" s="183"/>
    </row>
    <row r="131" spans="2:6" ht="16.5" customHeight="1" x14ac:dyDescent="0.3">
      <c r="B131" s="183"/>
      <c r="C131" s="183"/>
      <c r="D131" s="183"/>
      <c r="E131" s="183"/>
      <c r="F131" s="183"/>
    </row>
    <row r="132" spans="2:6" ht="16.5" customHeight="1" x14ac:dyDescent="0.3">
      <c r="B132" s="26"/>
      <c r="C132" s="26"/>
      <c r="D132" s="26"/>
      <c r="E132" s="26"/>
      <c r="F132" s="26"/>
    </row>
    <row r="133" spans="2:6" ht="16.5" customHeight="1" x14ac:dyDescent="0.3">
      <c r="B133" s="29" t="s">
        <v>28</v>
      </c>
      <c r="C133" s="139">
        <f>+C126</f>
        <v>46112</v>
      </c>
      <c r="D133" s="139">
        <f>+D126</f>
        <v>45747</v>
      </c>
    </row>
    <row r="134" spans="2:6" ht="16.5" customHeight="1" x14ac:dyDescent="0.3">
      <c r="B134" s="45" t="s">
        <v>157</v>
      </c>
      <c r="C134" s="49">
        <f>+EIE!C8</f>
        <v>60975154</v>
      </c>
      <c r="D134" s="49">
        <f>+EIE!D8</f>
        <v>184260876</v>
      </c>
    </row>
    <row r="135" spans="2:6" ht="16.5" customHeight="1" x14ac:dyDescent="0.3">
      <c r="B135" s="29" t="s">
        <v>50</v>
      </c>
      <c r="C135" s="50">
        <f>SUM(C134)</f>
        <v>60975154</v>
      </c>
      <c r="D135" s="50">
        <f>SUM(D134)</f>
        <v>184260876</v>
      </c>
    </row>
    <row r="136" spans="2:6" ht="16.5" customHeight="1" x14ac:dyDescent="0.3">
      <c r="C136" s="22"/>
      <c r="D136" s="22"/>
    </row>
    <row r="137" spans="2:6" ht="16.5" customHeight="1" x14ac:dyDescent="0.3">
      <c r="B137" s="183" t="s">
        <v>146</v>
      </c>
      <c r="C137" s="183"/>
      <c r="D137" s="183"/>
      <c r="E137" s="183"/>
      <c r="F137" s="183"/>
    </row>
    <row r="138" spans="2:6" ht="16.5" customHeight="1" x14ac:dyDescent="0.3">
      <c r="B138" s="183"/>
      <c r="C138" s="183"/>
      <c r="D138" s="183"/>
      <c r="E138" s="183"/>
      <c r="F138" s="183"/>
    </row>
    <row r="139" spans="2:6" ht="16.5" customHeight="1" x14ac:dyDescent="0.3">
      <c r="B139" s="29" t="s">
        <v>92</v>
      </c>
      <c r="C139" s="30">
        <f>+C133</f>
        <v>46112</v>
      </c>
      <c r="D139" s="30">
        <f>+D133</f>
        <v>45747</v>
      </c>
    </row>
    <row r="140" spans="2:6" ht="16.5" customHeight="1" x14ac:dyDescent="0.3">
      <c r="B140" s="161" t="s">
        <v>93</v>
      </c>
      <c r="C140" s="158">
        <f>+EIE!C11</f>
        <v>61150</v>
      </c>
      <c r="D140" s="157">
        <v>0</v>
      </c>
    </row>
    <row r="141" spans="2:6" ht="16.5" customHeight="1" x14ac:dyDescent="0.3">
      <c r="B141" s="159" t="s">
        <v>50</v>
      </c>
      <c r="C141" s="156">
        <f>SUM(C140:C140)</f>
        <v>61150</v>
      </c>
      <c r="D141" s="156">
        <f>SUM(D140:D140)</f>
        <v>0</v>
      </c>
    </row>
    <row r="143" spans="2:6" ht="16.5" customHeight="1" x14ac:dyDescent="0.3">
      <c r="B143" s="29" t="s">
        <v>89</v>
      </c>
      <c r="C143" s="30">
        <f>+C139</f>
        <v>46112</v>
      </c>
      <c r="D143" s="30">
        <f>+D139</f>
        <v>45747</v>
      </c>
    </row>
    <row r="144" spans="2:6" ht="16.5" customHeight="1" x14ac:dyDescent="0.3">
      <c r="B144" s="38" t="s">
        <v>137</v>
      </c>
      <c r="C144" s="40">
        <v>14766910</v>
      </c>
      <c r="D144" s="88">
        <v>0</v>
      </c>
    </row>
    <row r="145" spans="2:10" ht="16.5" customHeight="1" x14ac:dyDescent="0.3">
      <c r="B145" s="38" t="s">
        <v>117</v>
      </c>
      <c r="C145" s="40">
        <v>4200996</v>
      </c>
      <c r="D145" s="88">
        <v>3551496</v>
      </c>
    </row>
    <row r="146" spans="2:10" ht="16.5" customHeight="1" x14ac:dyDescent="0.3">
      <c r="B146" s="38" t="s">
        <v>118</v>
      </c>
      <c r="C146" s="40">
        <v>820000</v>
      </c>
      <c r="D146" s="88">
        <v>0</v>
      </c>
    </row>
    <row r="147" spans="2:10" ht="16.5" customHeight="1" x14ac:dyDescent="0.3">
      <c r="B147" s="38" t="s">
        <v>136</v>
      </c>
      <c r="C147" s="40">
        <v>374546</v>
      </c>
      <c r="D147" s="88">
        <v>0</v>
      </c>
    </row>
    <row r="148" spans="2:10" ht="16.5" customHeight="1" x14ac:dyDescent="0.3">
      <c r="B148" s="38" t="s">
        <v>102</v>
      </c>
      <c r="C148" s="40">
        <v>0</v>
      </c>
      <c r="D148" s="88">
        <v>20253516</v>
      </c>
    </row>
    <row r="149" spans="2:10" ht="16.5" customHeight="1" x14ac:dyDescent="0.3">
      <c r="B149" s="38" t="s">
        <v>101</v>
      </c>
      <c r="C149" s="40">
        <v>0</v>
      </c>
      <c r="D149" s="88">
        <v>2488688</v>
      </c>
    </row>
    <row r="150" spans="2:10" ht="16.5" customHeight="1" x14ac:dyDescent="0.3">
      <c r="B150" s="38" t="s">
        <v>135</v>
      </c>
      <c r="C150" s="40">
        <v>0</v>
      </c>
      <c r="D150" s="88">
        <v>1969091</v>
      </c>
    </row>
    <row r="151" spans="2:10" ht="16.5" customHeight="1" x14ac:dyDescent="0.3">
      <c r="B151" s="38" t="s">
        <v>94</v>
      </c>
      <c r="C151" s="40">
        <v>0</v>
      </c>
      <c r="D151" s="88">
        <v>1641651</v>
      </c>
    </row>
    <row r="152" spans="2:10" ht="16.5" customHeight="1" x14ac:dyDescent="0.3">
      <c r="B152" s="29" t="s">
        <v>50</v>
      </c>
      <c r="C152" s="53">
        <f>SUM(C144:C151)</f>
        <v>20162452</v>
      </c>
      <c r="D152" s="53">
        <f>SUM(D144:D151)</f>
        <v>29904442</v>
      </c>
    </row>
    <row r="155" spans="2:10" ht="16.5" customHeight="1" x14ac:dyDescent="0.3">
      <c r="B155" s="3" t="s">
        <v>62</v>
      </c>
      <c r="C155" s="3"/>
      <c r="D155" s="3"/>
      <c r="E155" s="3"/>
      <c r="F155" s="3"/>
      <c r="G155" s="3"/>
      <c r="H155" s="3"/>
      <c r="I155" s="3"/>
      <c r="J155" s="3"/>
    </row>
    <row r="156" spans="2:10" ht="16.5" customHeight="1" x14ac:dyDescent="0.3">
      <c r="B156" s="4" t="s">
        <v>4</v>
      </c>
      <c r="C156" s="5"/>
      <c r="D156" s="5"/>
      <c r="E156" s="5"/>
      <c r="F156" s="5"/>
      <c r="G156" s="5"/>
      <c r="H156" s="5"/>
      <c r="I156" s="5"/>
      <c r="J156" s="6"/>
    </row>
    <row r="157" spans="2:10" ht="16.5" customHeight="1" x14ac:dyDescent="0.3">
      <c r="B157" s="4" t="s">
        <v>63</v>
      </c>
      <c r="C157" s="5"/>
      <c r="D157" s="5"/>
      <c r="E157" s="5"/>
      <c r="F157" s="5"/>
      <c r="G157" s="5"/>
      <c r="H157" s="5"/>
      <c r="I157" s="5"/>
      <c r="J157" s="6"/>
    </row>
    <row r="158" spans="2:10" ht="16.5" customHeight="1" x14ac:dyDescent="0.3">
      <c r="B158" s="7">
        <f>+EAN!C7</f>
        <v>46112</v>
      </c>
      <c r="C158" s="5"/>
      <c r="D158" s="5"/>
      <c r="E158" s="5"/>
      <c r="F158" s="5"/>
      <c r="G158" s="5"/>
      <c r="H158" s="5"/>
      <c r="I158" s="5"/>
      <c r="J158" s="6"/>
    </row>
    <row r="159" spans="2:10" ht="16.5" customHeight="1" x14ac:dyDescent="0.3">
      <c r="B159" s="4" t="s">
        <v>64</v>
      </c>
      <c r="C159" s="5"/>
      <c r="D159" s="5"/>
      <c r="E159" s="5"/>
      <c r="F159" s="5"/>
      <c r="G159" s="5"/>
      <c r="H159" s="5"/>
      <c r="I159" s="5"/>
      <c r="J159" s="6"/>
    </row>
    <row r="160" spans="2:10" ht="57.6" x14ac:dyDescent="0.3">
      <c r="B160" s="8" t="s">
        <v>65</v>
      </c>
      <c r="C160" s="112" t="s">
        <v>66</v>
      </c>
      <c r="D160" s="8" t="s">
        <v>67</v>
      </c>
      <c r="E160" s="8" t="s">
        <v>68</v>
      </c>
      <c r="F160" s="8" t="s">
        <v>69</v>
      </c>
      <c r="G160" s="8" t="s">
        <v>70</v>
      </c>
      <c r="H160" s="8" t="s">
        <v>71</v>
      </c>
      <c r="I160" s="8" t="s">
        <v>72</v>
      </c>
      <c r="J160" s="8" t="s">
        <v>73</v>
      </c>
    </row>
    <row r="161" spans="2:10" ht="16.5" customHeight="1" x14ac:dyDescent="0.3">
      <c r="B161" s="9" t="s">
        <v>74</v>
      </c>
      <c r="C161" s="111" t="s">
        <v>75</v>
      </c>
      <c r="D161" s="10" t="s">
        <v>76</v>
      </c>
      <c r="E161" s="11" t="s">
        <v>122</v>
      </c>
      <c r="F161" s="12" t="s">
        <v>77</v>
      </c>
      <c r="G161" s="13">
        <v>35269534705</v>
      </c>
      <c r="H161" s="13">
        <v>33819522745</v>
      </c>
      <c r="I161" s="13">
        <v>35269534705</v>
      </c>
      <c r="J161" s="74">
        <f>+I161/EAN!C15</f>
        <v>0.79888476814035803</v>
      </c>
    </row>
    <row r="162" spans="2:10" ht="16.5" customHeight="1" x14ac:dyDescent="0.3">
      <c r="B162" s="14"/>
      <c r="C162" s="113"/>
      <c r="D162" s="16"/>
      <c r="E162" s="17"/>
      <c r="F162" s="15"/>
      <c r="G162" s="18"/>
      <c r="H162" s="18"/>
      <c r="I162" s="18"/>
      <c r="J162" s="75"/>
    </row>
    <row r="163" spans="2:10" ht="16.5" customHeight="1" x14ac:dyDescent="0.3">
      <c r="B163" s="14"/>
      <c r="C163" s="19"/>
      <c r="D163" s="19"/>
      <c r="E163" s="20" t="s">
        <v>78</v>
      </c>
      <c r="F163" s="20"/>
      <c r="G163" s="21">
        <f>SUM(G161:G162)</f>
        <v>35269534705</v>
      </c>
      <c r="H163" s="21">
        <f t="shared" ref="H163:I163" si="1">SUM(H161:H162)</f>
        <v>33819522745</v>
      </c>
      <c r="I163" s="21">
        <f t="shared" si="1"/>
        <v>35269534705</v>
      </c>
      <c r="J163" s="182">
        <f>+I163/EAN!C15</f>
        <v>0.79888476814035803</v>
      </c>
    </row>
    <row r="164" spans="2:10" ht="16.5" customHeight="1" x14ac:dyDescent="0.3">
      <c r="I164" s="22"/>
    </row>
    <row r="165" spans="2:10" ht="16.5" customHeight="1" x14ac:dyDescent="0.3">
      <c r="G165" s="24"/>
      <c r="J165" s="24"/>
    </row>
    <row r="166" spans="2:10" ht="16.5" customHeight="1" x14ac:dyDescent="0.3">
      <c r="B166" s="3" t="s">
        <v>62</v>
      </c>
      <c r="C166" s="3"/>
      <c r="D166" s="3"/>
      <c r="E166" s="3"/>
      <c r="F166" s="3"/>
      <c r="G166" s="3"/>
      <c r="H166" s="3"/>
      <c r="I166" s="3"/>
      <c r="J166" s="3"/>
    </row>
    <row r="167" spans="2:10" ht="16.5" customHeight="1" x14ac:dyDescent="0.3">
      <c r="B167" s="4" t="s">
        <v>4</v>
      </c>
      <c r="C167" s="5"/>
      <c r="D167" s="5"/>
      <c r="E167" s="5"/>
      <c r="F167" s="5"/>
      <c r="G167" s="5"/>
      <c r="H167" s="5"/>
      <c r="I167" s="5"/>
      <c r="J167" s="6"/>
    </row>
    <row r="168" spans="2:10" ht="16.5" customHeight="1" x14ac:dyDescent="0.3">
      <c r="B168" s="4" t="s">
        <v>63</v>
      </c>
      <c r="C168" s="5"/>
      <c r="D168" s="5"/>
      <c r="E168" s="5"/>
      <c r="F168" s="5"/>
      <c r="G168" s="5"/>
      <c r="H168" s="5"/>
      <c r="I168" s="5"/>
      <c r="J168" s="6"/>
    </row>
    <row r="169" spans="2:10" ht="16.5" customHeight="1" x14ac:dyDescent="0.3">
      <c r="B169" s="7">
        <f>+EAN!D7</f>
        <v>45747</v>
      </c>
      <c r="C169" s="5"/>
      <c r="D169" s="5"/>
      <c r="E169" s="5"/>
      <c r="F169" s="5"/>
      <c r="G169" s="5"/>
      <c r="H169" s="5"/>
      <c r="I169" s="5"/>
      <c r="J169" s="6"/>
    </row>
    <row r="170" spans="2:10" ht="16.5" customHeight="1" x14ac:dyDescent="0.3">
      <c r="B170" s="4" t="s">
        <v>64</v>
      </c>
      <c r="C170" s="5"/>
      <c r="D170" s="5"/>
      <c r="E170" s="5"/>
      <c r="F170" s="5"/>
      <c r="G170" s="5"/>
      <c r="H170" s="5"/>
      <c r="I170" s="5"/>
      <c r="J170" s="6"/>
    </row>
    <row r="171" spans="2:10" ht="63.75" customHeight="1" x14ac:dyDescent="0.3">
      <c r="B171" s="8" t="s">
        <v>65</v>
      </c>
      <c r="C171" s="8" t="s">
        <v>66</v>
      </c>
      <c r="D171" s="8" t="s">
        <v>67</v>
      </c>
      <c r="E171" s="8" t="s">
        <v>68</v>
      </c>
      <c r="F171" s="8" t="s">
        <v>69</v>
      </c>
      <c r="G171" s="8" t="s">
        <v>70</v>
      </c>
      <c r="H171" s="8" t="s">
        <v>71</v>
      </c>
      <c r="I171" s="8" t="s">
        <v>72</v>
      </c>
      <c r="J171" s="112" t="s">
        <v>151</v>
      </c>
    </row>
    <row r="172" spans="2:10" ht="16.5" customHeight="1" x14ac:dyDescent="0.3">
      <c r="B172" s="9" t="s">
        <v>74</v>
      </c>
      <c r="C172" s="10" t="s">
        <v>75</v>
      </c>
      <c r="D172" s="10" t="s">
        <v>76</v>
      </c>
      <c r="E172" s="11" t="s">
        <v>122</v>
      </c>
      <c r="F172" s="13" t="s">
        <v>77</v>
      </c>
      <c r="G172" s="13">
        <v>29817322768</v>
      </c>
      <c r="H172" s="13">
        <v>29817322768</v>
      </c>
      <c r="I172" s="128">
        <v>29817322768</v>
      </c>
      <c r="J172" s="130">
        <f>+I172/EAN!$D$15</f>
        <v>0.67099943416330898</v>
      </c>
    </row>
    <row r="173" spans="2:10" ht="16.5" customHeight="1" x14ac:dyDescent="0.3">
      <c r="B173" s="14"/>
      <c r="C173" s="16"/>
      <c r="D173" s="16"/>
      <c r="E173" s="17" t="s">
        <v>138</v>
      </c>
      <c r="F173" s="18" t="s">
        <v>138</v>
      </c>
      <c r="G173" s="18" t="s">
        <v>138</v>
      </c>
      <c r="H173" s="18" t="s">
        <v>138</v>
      </c>
      <c r="I173" s="129">
        <v>0</v>
      </c>
      <c r="J173" s="93"/>
    </row>
    <row r="174" spans="2:10" ht="16.5" customHeight="1" x14ac:dyDescent="0.3">
      <c r="B174" s="14"/>
      <c r="C174" s="19"/>
      <c r="D174" s="19"/>
      <c r="E174" s="20" t="s">
        <v>78</v>
      </c>
      <c r="F174" s="20"/>
      <c r="G174" s="21">
        <f>SUM(G172:G173)</f>
        <v>29817322768</v>
      </c>
      <c r="H174" s="21">
        <f>SUM(H172:H173)</f>
        <v>29817322768</v>
      </c>
      <c r="I174" s="21">
        <f>SUM(I172:I173)</f>
        <v>29817322768</v>
      </c>
      <c r="J174" s="182">
        <f>+I174/EAN!$D$15</f>
        <v>0.67099943416330898</v>
      </c>
    </row>
    <row r="175" spans="2:10" ht="16.5" customHeight="1" x14ac:dyDescent="0.3">
      <c r="I175" s="22"/>
    </row>
  </sheetData>
  <sortState xmlns:xlrd2="http://schemas.microsoft.com/office/spreadsheetml/2017/richdata2" ref="B144:D151">
    <sortCondition descending="1" ref="C144:C151"/>
  </sortState>
  <mergeCells count="35">
    <mergeCell ref="B78:C78"/>
    <mergeCell ref="B48:F48"/>
    <mergeCell ref="B65:G65"/>
    <mergeCell ref="B60:I62"/>
    <mergeCell ref="B49:F49"/>
    <mergeCell ref="B50:F50"/>
    <mergeCell ref="B64:F64"/>
    <mergeCell ref="B123:F124"/>
    <mergeCell ref="B89:F90"/>
    <mergeCell ref="B97:F98"/>
    <mergeCell ref="B115:B116"/>
    <mergeCell ref="M115:M116"/>
    <mergeCell ref="B103:G104"/>
    <mergeCell ref="B112:G113"/>
    <mergeCell ref="B2:F2"/>
    <mergeCell ref="B3:F3"/>
    <mergeCell ref="B4:F4"/>
    <mergeCell ref="B14:F14"/>
    <mergeCell ref="B5:F13"/>
    <mergeCell ref="B137:F138"/>
    <mergeCell ref="B130:F131"/>
    <mergeCell ref="B80:F80"/>
    <mergeCell ref="B16:F16"/>
    <mergeCell ref="B71:F71"/>
    <mergeCell ref="B72:F74"/>
    <mergeCell ref="B76:C76"/>
    <mergeCell ref="B77:C77"/>
    <mergeCell ref="B68:F69"/>
    <mergeCell ref="B17:F39"/>
    <mergeCell ref="B41:F41"/>
    <mergeCell ref="B42:F43"/>
    <mergeCell ref="B45:F45"/>
    <mergeCell ref="B46:F47"/>
    <mergeCell ref="B83:E83"/>
    <mergeCell ref="B88:F88"/>
  </mergeCells>
  <pageMargins left="0.7" right="0.7" top="0.75" bottom="0.75" header="0.3" footer="0.3"/>
  <pageSetup paperSize="9" orientation="portrait" r:id="rId1"/>
  <ignoredErrors>
    <ignoredError sqref="D78 C101:D101 C109:D109 C141:D141 C152:D152" formulaRange="1"/>
    <ignoredError sqref="M119" formula="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C3MssMGPkbxa2wjhwjzaHnGc2QA3g45MyMesD+9uI44=</DigestValue>
    </Reference>
    <Reference Type="http://www.w3.org/2000/09/xmldsig#Object" URI="#idOfficeObject">
      <DigestMethod Algorithm="http://www.w3.org/2001/04/xmlenc#sha256"/>
      <DigestValue>ETCibttI7xhzBcAibF5MdKaqLe7VqgR7HN+4vM46z0A=</DigestValue>
    </Reference>
    <Reference Type="http://uri.etsi.org/01903#SignedProperties" URI="#idSignedProperties">
      <Transforms>
        <Transform Algorithm="http://www.w3.org/TR/2001/REC-xml-c14n-20010315"/>
      </Transforms>
      <DigestMethod Algorithm="http://www.w3.org/2001/04/xmlenc#sha256"/>
      <DigestValue>jYwJOW19IkDIEAMtKr6RUHu9UcdSfcYCpB1JyTDbxs0=</DigestValue>
    </Reference>
  </SignedInfo>
  <SignatureValue>M4JZjAMO72UgF0Jr0w69Qx1vehRJECrfnwTqUTcOr7ODd5VsdoHqU8waS6UbLKLOe6PlkRHAxtT1
xrcgCdDUCeREgPlHqWsUMXa828UjdFs3Kw1BazeG1P+2Cp+uhhvpWsJdkMSS0+mLXBtH8mhUYluP
GiHdApJFevL++DtP4D4+cMxs8G55c+mAJVYxl1wALdgA8lpT6+DBXKwtIThrScxAiToR/91lH3Nd
YnrFF3cO5EBL82vuFXs/7rVOk+yJEMcMFtuo9PgXDMdNsVXCVOhVlJnohrNIrQJX5Qi5cW75AqVi
BLYrpfzKLgnKKkc2OB2tOEPenjOnVpLngrYXqQ==</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ugid4ViGyA88RMUzyBjcgTndxbVlTIm6QpIg5Kwozfo=</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4dGXIKu3hDlpg+qO6zgCz3g2FYbkyz9Y3lclMxuopJ8=</DigestValue>
      </Reference>
      <Reference URI="/xl/printerSettings/printerSettings3.bin?ContentType=application/vnd.openxmlformats-officedocument.spreadsheetml.printerSettings">
        <DigestMethod Algorithm="http://www.w3.org/2001/04/xmlenc#sha256"/>
        <DigestValue>cmeupe1s/jWicSCvPtCogw28Ik+Abrd7Sg3Js5akSHM=</DigestValue>
      </Reference>
      <Reference URI="/xl/printerSettings/printerSettings4.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rFSPhjEM3fmrTrPMR6Gf2DwBrzdLT7WJN0ZpwnRYVzc=</DigestValue>
      </Reference>
      <Reference URI="/xl/styles.xml?ContentType=application/vnd.openxmlformats-officedocument.spreadsheetml.styles+xml">
        <DigestMethod Algorithm="http://www.w3.org/2001/04/xmlenc#sha256"/>
        <DigestValue>not/THTWaatZF6nNgq4W96Kvu5poOHTv7VlIrXwPENc=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VlhPWlwRLD6h8vFOCEerHBwCbfUUGRuKL8lMYx0yLOw=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MY764JrlCa6XSqaIrACSWfGjcmTsXzrtIULamr6WyE0=</DigestValue>
      </Reference>
      <Reference URI="/xl/worksheets/sheet2.xml?ContentType=application/vnd.openxmlformats-officedocument.spreadsheetml.worksheet+xml">
        <DigestMethod Algorithm="http://www.w3.org/2001/04/xmlenc#sha256"/>
        <DigestValue>hgiZMUBxWRQTtcLncKRyTzll0M4qhcy7ZeLsbkA1psU=</DigestValue>
      </Reference>
      <Reference URI="/xl/worksheets/sheet3.xml?ContentType=application/vnd.openxmlformats-officedocument.spreadsheetml.worksheet+xml">
        <DigestMethod Algorithm="http://www.w3.org/2001/04/xmlenc#sha256"/>
        <DigestValue>h0nBrnJ8mSbz8Wm4ooIkOQjF4fSeW14bnKDeR3bV/Dw=</DigestValue>
      </Reference>
      <Reference URI="/xl/worksheets/sheet4.xml?ContentType=application/vnd.openxmlformats-officedocument.spreadsheetml.worksheet+xml">
        <DigestMethod Algorithm="http://www.w3.org/2001/04/xmlenc#sha256"/>
        <DigestValue>+7pgh66M2QiYj8TQj5il8hPiTejs4+xMXlDg84GosaU=</DigestValue>
      </Reference>
      <Reference URI="/xl/worksheets/sheet5.xml?ContentType=application/vnd.openxmlformats-officedocument.spreadsheetml.worksheet+xml">
        <DigestMethod Algorithm="http://www.w3.org/2001/04/xmlenc#sha256"/>
        <DigestValue>VhOuKf81Xm0nMVnLkOQpParo6md/mnS6Lveq8224jNg=</DigestValue>
      </Reference>
    </Manifest>
    <SignatureProperties>
      <SignatureProperty Id="idSignatureTime" Target="#idPackageSignature">
        <mdssi:SignatureTime xmlns:mdssi="http://schemas.openxmlformats.org/package/2006/digital-signature">
          <mdssi:Format>YYYY-MM-DDThh:mm:ssTZD</mdssi:Format>
          <mdssi:Value>2026-05-12T12:59:58Z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2026-05-12T12:59:58Z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GXgByKqA+Wj9oyc+/tr28vfvYoZ+XnwzUWE7Ra1uo/A=</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Z9/q4Nl6IxUf3pAOOVWxZHybHZ8IdSMMpHS67+eBfgQ=</DigestValue>
    </Reference>
  </SignedInfo>
  <SignatureValue>XWeHyrTxuhoA6BIKUdiNbyNS2WGZcPU44rbErR4ajbif0LCCrEKoBuF7lQ05TWmz+o1QmAbUOACL
ukOMorGLnIb3yybZOGxWvaI/j8tKqq/19LSkTZjGaPlw+aSiXqtQ0tKR62troQPeI586e5vRhWbq
8Kriay/bs1wdEYuiRmvhsvlrqdhaEu/Kx9VUmYVpbaSuOVx5eiaiR0ct3JeRVkzY+FFeEN+YmTBj
5i4TBiLBEGIPRqBKvUqg6wzKcvwG7qM27afUwGuRJK2CfX9BvERNgvQtYvFK7O3XQKJwV/4MhzlT
xVgTuyNjzgB99la2CNRQszlvWs2jw/M15mhbLw==</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ugid4ViGyA88RMUzyBjcgTndxbVlTIm6QpIg5Kwozfo=</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4dGXIKu3hDlpg+qO6zgCz3g2FYbkyz9Y3lclMxuopJ8=</DigestValue>
      </Reference>
      <Reference URI="/xl/printerSettings/printerSettings3.bin?ContentType=application/vnd.openxmlformats-officedocument.spreadsheetml.printerSettings">
        <DigestMethod Algorithm="http://www.w3.org/2001/04/xmlenc#sha256"/>
        <DigestValue>cmeupe1s/jWicSCvPtCogw28Ik+Abrd7Sg3Js5akSHM=</DigestValue>
      </Reference>
      <Reference URI="/xl/printerSettings/printerSettings4.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rFSPhjEM3fmrTrPMR6Gf2DwBrzdLT7WJN0ZpwnRYVzc=</DigestValue>
      </Reference>
      <Reference URI="/xl/styles.xml?ContentType=application/vnd.openxmlformats-officedocument.spreadsheetml.styles+xml">
        <DigestMethod Algorithm="http://www.w3.org/2001/04/xmlenc#sha256"/>
        <DigestValue>not/THTWaatZF6nNgq4W96Kvu5poOHTv7VlIrXwPENc=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VlhPWlwRLD6h8vFOCEerHBwCbfUUGRuKL8lMYx0yLOw=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MY764JrlCa6XSqaIrACSWfGjcmTsXzrtIULamr6WyE0=</DigestValue>
      </Reference>
      <Reference URI="/xl/worksheets/sheet2.xml?ContentType=application/vnd.openxmlformats-officedocument.spreadsheetml.worksheet+xml">
        <DigestMethod Algorithm="http://www.w3.org/2001/04/xmlenc#sha256"/>
        <DigestValue>hgiZMUBxWRQTtcLncKRyTzll0M4qhcy7ZeLsbkA1psU=</DigestValue>
      </Reference>
      <Reference URI="/xl/worksheets/sheet3.xml?ContentType=application/vnd.openxmlformats-officedocument.spreadsheetml.worksheet+xml">
        <DigestMethod Algorithm="http://www.w3.org/2001/04/xmlenc#sha256"/>
        <DigestValue>h0nBrnJ8mSbz8Wm4ooIkOQjF4fSeW14bnKDeR3bV/Dw=</DigestValue>
      </Reference>
      <Reference URI="/xl/worksheets/sheet4.xml?ContentType=application/vnd.openxmlformats-officedocument.spreadsheetml.worksheet+xml">
        <DigestMethod Algorithm="http://www.w3.org/2001/04/xmlenc#sha256"/>
        <DigestValue>+7pgh66M2QiYj8TQj5il8hPiTejs4+xMXlDg84GosaU=</DigestValue>
      </Reference>
      <Reference URI="/xl/worksheets/sheet5.xml?ContentType=application/vnd.openxmlformats-officedocument.spreadsheetml.worksheet+xml">
        <DigestMethod Algorithm="http://www.w3.org/2001/04/xmlenc#sha256"/>
        <DigestValue>VhOuKf81Xm0nMVnLkOQpParo6md/mnS6Lveq8224jNg=</DigestValue>
      </Reference>
    </Manifest>
    <SignatureProperties>
      <SignatureProperty Id="idSignatureTime" Target="#idPackageSignature">
        <mdssi:SignatureTime xmlns:mdssi="http://schemas.openxmlformats.org/package/2006/digital-signature">
          <mdssi:Format>YYYY-MM-DDThh:mm:ssTZD</mdssi:Format>
          <mdssi:Value>2026-05-12T19:46:52Z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2026-05-12T19:46:52Z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R+U+5RSyxEl8Qz5Zi8yXly5S3H4oOm84z8u0M8SkFF4=</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rdBxELR9ok3e9+9xhwmY1Ki4lRMH9IeeloxTQuZQK2w=</DigestValue>
    </Reference>
  </SignedInfo>
  <SignatureValue>fa1SB9BO8V5uxLkUyrzv9dieg8InxlM29/p6l4N1qp4ckypggbHKOB1XwERtxl9MAaEfQHtMOaCb
5KlCRRtbmCZktuAtgBMBsHG+M+nkX5MH7afwy5B/NpHo7bBdERo78zBrkzFFBUVVZcCKU03cwRLo
0tOh6rj7f++m91PH8uGGQZMdO1w0QBau2SO7LMWCa+yi1tA+s9G6wHQC/cjK6qTchH20egzIMj04
r0rKgI2BFd9GJbjJ3LIJzACVEy6fzhHBuRTKiGryermmCVPwI0OJERtRAPeYO3roOiPns0GKxvit
skD5NXLXWIt0QxSV/x2sUWvnMVEkciFrsXci/g==</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ugid4ViGyA88RMUzyBjcgTndxbVlTIm6QpIg5Kwozfo=</DigestValue>
      </Reference>
      <Reference URI="/xl/printerSettings/printerSettings1.bin?ContentType=application/vnd.openxmlformats-officedocument.spreadsheetml.printerSettings">
        <DigestMethod Algorithm="http://www.w3.org/2001/04/xmlenc#sha256"/>
        <DigestValue>05U/a0cRFjB5qHC88egIdaLtfwK9uGKo+5tb9LVi3DU=</DigestValue>
      </Reference>
      <Reference URI="/xl/printerSettings/printerSettings2.bin?ContentType=application/vnd.openxmlformats-officedocument.spreadsheetml.printerSettings">
        <DigestMethod Algorithm="http://www.w3.org/2001/04/xmlenc#sha256"/>
        <DigestValue>4dGXIKu3hDlpg+qO6zgCz3g2FYbkyz9Y3lclMxuopJ8=</DigestValue>
      </Reference>
      <Reference URI="/xl/printerSettings/printerSettings3.bin?ContentType=application/vnd.openxmlformats-officedocument.spreadsheetml.printerSettings">
        <DigestMethod Algorithm="http://www.w3.org/2001/04/xmlenc#sha256"/>
        <DigestValue>cmeupe1s/jWicSCvPtCogw28Ik+Abrd7Sg3Js5akSHM=</DigestValue>
      </Reference>
      <Reference URI="/xl/printerSettings/printerSettings4.bin?ContentType=application/vnd.openxmlformats-officedocument.spreadsheetml.printerSettings">
        <DigestMethod Algorithm="http://www.w3.org/2001/04/xmlenc#sha256"/>
        <DigestValue>UYmPzASXC59m43P6m96AIGO4KjYcYQ21FqAgDyYenmc=</DigestValue>
      </Reference>
      <Reference URI="/xl/sharedStrings.xml?ContentType=application/vnd.openxmlformats-officedocument.spreadsheetml.sharedStrings+xml">
        <DigestMethod Algorithm="http://www.w3.org/2001/04/xmlenc#sha256"/>
        <DigestValue>rFSPhjEM3fmrTrPMR6Gf2DwBrzdLT7WJN0ZpwnRYVzc=</DigestValue>
      </Reference>
      <Reference URI="/xl/styles.xml?ContentType=application/vnd.openxmlformats-officedocument.spreadsheetml.styles+xml">
        <DigestMethod Algorithm="http://www.w3.org/2001/04/xmlenc#sha256"/>
        <DigestValue>not/THTWaatZF6nNgq4W96Kvu5poOHTv7VlIrXwPENc=</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VlhPWlwRLD6h8vFOCEerHBwCbfUUGRuKL8lMYx0yLOw=</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sheet1.xml?ContentType=application/vnd.openxmlformats-officedocument.spreadsheetml.worksheet+xml">
        <DigestMethod Algorithm="http://www.w3.org/2001/04/xmlenc#sha256"/>
        <DigestValue>MY764JrlCa6XSqaIrACSWfGjcmTsXzrtIULamr6WyE0=</DigestValue>
      </Reference>
      <Reference URI="/xl/worksheets/sheet2.xml?ContentType=application/vnd.openxmlformats-officedocument.spreadsheetml.worksheet+xml">
        <DigestMethod Algorithm="http://www.w3.org/2001/04/xmlenc#sha256"/>
        <DigestValue>hgiZMUBxWRQTtcLncKRyTzll0M4qhcy7ZeLsbkA1psU=</DigestValue>
      </Reference>
      <Reference URI="/xl/worksheets/sheet3.xml?ContentType=application/vnd.openxmlformats-officedocument.spreadsheetml.worksheet+xml">
        <DigestMethod Algorithm="http://www.w3.org/2001/04/xmlenc#sha256"/>
        <DigestValue>h0nBrnJ8mSbz8Wm4ooIkOQjF4fSeW14bnKDeR3bV/Dw=</DigestValue>
      </Reference>
      <Reference URI="/xl/worksheets/sheet4.xml?ContentType=application/vnd.openxmlformats-officedocument.spreadsheetml.worksheet+xml">
        <DigestMethod Algorithm="http://www.w3.org/2001/04/xmlenc#sha256"/>
        <DigestValue>+7pgh66M2QiYj8TQj5il8hPiTejs4+xMXlDg84GosaU=</DigestValue>
      </Reference>
      <Reference URI="/xl/worksheets/sheet5.xml?ContentType=application/vnd.openxmlformats-officedocument.spreadsheetml.worksheet+xml">
        <DigestMethod Algorithm="http://www.w3.org/2001/04/xmlenc#sha256"/>
        <DigestValue>VhOuKf81Xm0nMVnLkOQpParo6md/mnS6Lveq8224jNg=</DigestValue>
      </Reference>
    </Manifest>
    <SignatureProperties>
      <SignatureProperty Id="idSignatureTime" Target="#idPackageSignature">
        <mdssi:SignatureTime xmlns:mdssi="http://schemas.openxmlformats.org/package/2006/digital-signature">
          <mdssi:Format>YYYY-MM-DDThh:mm:ssTZD</mdssi:Format>
          <mdssi:Value>2026-05-12T19:48:15Z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2026-05-12T19:48:15Z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E08F81-B5AB-46DA-8F64-DD158B6636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C5317F-3733-4605-8FD8-DD2909DCEABA}">
  <ds:schemaRefs>
    <ds:schemaRef ds:uri="e22f4d1c-4a35-40b6-96d5-1a9c7e49af38"/>
    <ds:schemaRef ds:uri="http://schemas.microsoft.com/office/infopath/2007/PartnerControls"/>
    <ds:schemaRef ds:uri="http://purl.org/dc/elements/1.1/"/>
    <ds:schemaRef ds:uri="http://purl.org/dc/terms/"/>
    <ds:schemaRef ds:uri="50cd21ce-157e-4cef-a9e1-719e8f6c805e"/>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5DF172B-9A19-4D82-B1DE-977DFBAD9CB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2026-05-12T12:59:05Z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